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9"/>
  <workbookPr/>
  <mc:AlternateContent xmlns:mc="http://schemas.openxmlformats.org/markup-compatibility/2006">
    <mc:Choice Requires="x15">
      <x15ac:absPath xmlns:x15ac="http://schemas.microsoft.com/office/spreadsheetml/2010/11/ac" url="https://helsinkifi-my.sharepoint.com/personal/ilonator_ad_helsinki_fi/Documents/"/>
    </mc:Choice>
  </mc:AlternateContent>
  <xr:revisionPtr revIDLastSave="180" documentId="8_{3AAEC807-1260-43A2-889C-DF6E5D480296}" xr6:coauthVersionLast="47" xr6:coauthVersionMax="47" xr10:uidLastSave="{EBA2DD21-920B-0145-A515-329B61BF8426}"/>
  <bookViews>
    <workbookView xWindow="-120" yWindow="-120" windowWidth="29040" windowHeight="15720" xr2:uid="{00000000-000D-0000-FFFF-FFFF00000000}"/>
  </bookViews>
  <sheets>
    <sheet name="Arvio 2024" sheetId="1" r:id="rId1"/>
    <sheet name="Taulukko2" sheetId="2" r:id="rId2"/>
    <sheet name="Taulukko3" sheetId="3" r:id="rId3"/>
    <sheet name="Taulukko1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3ifsolZHgAcXDTzFne7h/x/hBzzugOZ4Ec75iGik+8A="/>
    </ext>
  </extLst>
</workbook>
</file>

<file path=xl/calcChain.xml><?xml version="1.0" encoding="utf-8"?>
<calcChain xmlns="http://schemas.openxmlformats.org/spreadsheetml/2006/main">
  <c r="G139" i="1" l="1"/>
  <c r="G134" i="1"/>
  <c r="F134" i="1"/>
  <c r="F133" i="1"/>
  <c r="G133" i="1"/>
  <c r="F130" i="1"/>
  <c r="F123" i="1"/>
  <c r="F116" i="1"/>
  <c r="F59" i="1"/>
  <c r="F64" i="1"/>
  <c r="F69" i="1"/>
  <c r="F49" i="1"/>
  <c r="F54" i="1"/>
  <c r="F44" i="1"/>
  <c r="F39" i="1"/>
  <c r="F34" i="1"/>
  <c r="F29" i="1"/>
  <c r="F74" i="1"/>
  <c r="F95" i="1"/>
  <c r="F24" i="1"/>
  <c r="F19" i="1"/>
  <c r="F9" i="1"/>
  <c r="H9" i="1"/>
  <c r="F94" i="1"/>
  <c r="G97" i="1"/>
  <c r="G94" i="1"/>
  <c r="M134" i="1"/>
  <c r="L134" i="1"/>
  <c r="K134" i="1"/>
  <c r="J134" i="1"/>
  <c r="I134" i="1"/>
  <c r="H134" i="1"/>
  <c r="I133" i="1"/>
  <c r="I136" i="1"/>
  <c r="M130" i="1"/>
  <c r="L130" i="1"/>
  <c r="K130" i="1"/>
  <c r="J130" i="1"/>
  <c r="I130" i="1"/>
  <c r="H130" i="1"/>
  <c r="G130" i="1"/>
  <c r="M123" i="1"/>
  <c r="L123" i="1"/>
  <c r="K123" i="1"/>
  <c r="J123" i="1"/>
  <c r="I123" i="1"/>
  <c r="H123" i="1"/>
  <c r="G123" i="1"/>
  <c r="M116" i="1"/>
  <c r="L116" i="1"/>
  <c r="K116" i="1"/>
  <c r="J116" i="1"/>
  <c r="I116" i="1"/>
  <c r="G116" i="1"/>
  <c r="H104" i="1"/>
  <c r="H116" i="1"/>
  <c r="I95" i="1"/>
  <c r="M94" i="1"/>
  <c r="L94" i="1"/>
  <c r="K94" i="1"/>
  <c r="I94" i="1"/>
  <c r="H94" i="1"/>
  <c r="M92" i="1"/>
  <c r="M95" i="1"/>
  <c r="L92" i="1"/>
  <c r="L95" i="1"/>
  <c r="K92" i="1"/>
  <c r="K95" i="1"/>
  <c r="J92" i="1"/>
  <c r="I92" i="1"/>
  <c r="H92" i="1"/>
  <c r="H95" i="1"/>
  <c r="G92" i="1"/>
  <c r="G95" i="1"/>
  <c r="C88" i="1"/>
  <c r="I74" i="1"/>
  <c r="H74" i="1"/>
  <c r="G74" i="1"/>
  <c r="K69" i="1"/>
  <c r="J69" i="1"/>
  <c r="I69" i="1"/>
  <c r="H69" i="1"/>
  <c r="G69" i="1"/>
  <c r="I64" i="1"/>
  <c r="H64" i="1"/>
  <c r="G64" i="1"/>
  <c r="J63" i="1"/>
  <c r="J62" i="1"/>
  <c r="J94" i="1"/>
  <c r="K59" i="1"/>
  <c r="I59" i="1"/>
  <c r="H59" i="1"/>
  <c r="G59" i="1"/>
  <c r="K54" i="1"/>
  <c r="J54" i="1"/>
  <c r="I54" i="1"/>
  <c r="H54" i="1"/>
  <c r="G54" i="1"/>
  <c r="K49" i="1"/>
  <c r="J49" i="1"/>
  <c r="I49" i="1"/>
  <c r="H49" i="1"/>
  <c r="G49" i="1"/>
  <c r="K44" i="1"/>
  <c r="I44" i="1"/>
  <c r="H44" i="1"/>
  <c r="G44" i="1"/>
  <c r="I39" i="1"/>
  <c r="G39" i="1"/>
  <c r="I34" i="1"/>
  <c r="G34" i="1"/>
  <c r="K29" i="1"/>
  <c r="I29" i="1"/>
  <c r="H29" i="1"/>
  <c r="G29" i="1"/>
  <c r="K24" i="1"/>
  <c r="I24" i="1"/>
  <c r="H24" i="1"/>
  <c r="G24" i="1"/>
  <c r="K19" i="1"/>
  <c r="I19" i="1"/>
  <c r="H19" i="1"/>
  <c r="G19" i="1"/>
  <c r="J14" i="1"/>
  <c r="I14" i="1"/>
  <c r="G14" i="1"/>
  <c r="K9" i="1"/>
  <c r="I9" i="1"/>
  <c r="G9" i="1"/>
  <c r="F136" i="1"/>
  <c r="F97" i="1"/>
  <c r="J133" i="1"/>
  <c r="J136" i="1"/>
  <c r="J64" i="1"/>
  <c r="G136" i="1"/>
  <c r="H133" i="1"/>
  <c r="H136" i="1"/>
  <c r="K133" i="1"/>
  <c r="K136" i="1"/>
  <c r="M97" i="1"/>
  <c r="M133" i="1"/>
  <c r="M136" i="1"/>
  <c r="L133" i="1"/>
  <c r="L136" i="1"/>
  <c r="H97" i="1"/>
  <c r="L97" i="1"/>
  <c r="L139" i="1"/>
  <c r="J97" i="1"/>
  <c r="I97" i="1"/>
  <c r="I139" i="1"/>
  <c r="J95" i="1"/>
  <c r="K97" i="1"/>
  <c r="F139" i="1"/>
  <c r="J139" i="1"/>
  <c r="K139" i="1"/>
  <c r="M139" i="1"/>
  <c r="H139" i="1"/>
</calcChain>
</file>

<file path=xl/sharedStrings.xml><?xml version="1.0" encoding="utf-8"?>
<sst xmlns="http://schemas.openxmlformats.org/spreadsheetml/2006/main" count="138" uniqueCount="84">
  <si>
    <t xml:space="preserve">TALOUSARVIO </t>
  </si>
  <si>
    <t>Toteuma 2022</t>
  </si>
  <si>
    <t>ARVIO 2022</t>
  </si>
  <si>
    <t>ARVIO 2021</t>
  </si>
  <si>
    <t>ARVIO 2020</t>
  </si>
  <si>
    <t>ARVIO 2019</t>
  </si>
  <si>
    <t>VARSINAINEN TOIMINTA</t>
  </si>
  <si>
    <t>tilikartan nro</t>
  </si>
  <si>
    <t>ILTAMATOIMINTA</t>
  </si>
  <si>
    <t>tuotot</t>
  </si>
  <si>
    <t>Hintojennousu vaikuttaa kustannuksiin</t>
  </si>
  <si>
    <t>kulut</t>
  </si>
  <si>
    <t>yhteensä</t>
  </si>
  <si>
    <t>VUOSIJUHLAT</t>
  </si>
  <si>
    <t>EKSKURSIOTOIMINTA: KOTIMAA</t>
  </si>
  <si>
    <t>EKSKURSIOTOIMINTA: ULKOMAA</t>
  </si>
  <si>
    <t xml:space="preserve">tuotot </t>
  </si>
  <si>
    <t>KULTTUURITOIMINTA</t>
  </si>
  <si>
    <t>LAULUKIRJA</t>
  </si>
  <si>
    <t>LIPIDI-INFO</t>
  </si>
  <si>
    <t>OPINTOTOIMINTA</t>
  </si>
  <si>
    <t>LIIKUNTATOIMINTA</t>
  </si>
  <si>
    <t>FUKSITOIMINTA</t>
  </si>
  <si>
    <t>KV-TOIMINTA</t>
  </si>
  <si>
    <t>ETYO-LEHTI</t>
  </si>
  <si>
    <t>OIKOS</t>
  </si>
  <si>
    <t>KERTSIKAHVIT</t>
  </si>
  <si>
    <t>HALLINTOTOIMINTA</t>
  </si>
  <si>
    <t>muut hallintotuotot</t>
  </si>
  <si>
    <t>Toiminnantarkastus</t>
  </si>
  <si>
    <t>Posti</t>
  </si>
  <si>
    <t>Rahaliikenteen kulut</t>
  </si>
  <si>
    <t>Vakuutus</t>
  </si>
  <si>
    <t>Vakuutuksen hinta noussut</t>
  </si>
  <si>
    <t>Muut hallintokulut</t>
  </si>
  <si>
    <t>Toimistotarvikkeet</t>
  </si>
  <si>
    <t>Kokouskulut</t>
  </si>
  <si>
    <t>Tiedotus</t>
  </si>
  <si>
    <t>Edustuskulut</t>
  </si>
  <si>
    <t>Karonkka</t>
  </si>
  <si>
    <t>Virkistys</t>
  </si>
  <si>
    <t>tuotot yhteensä</t>
  </si>
  <si>
    <t>kulut yhteensä</t>
  </si>
  <si>
    <t>VARSINAINEN TOIMINTA YHTEENSÄ</t>
  </si>
  <si>
    <t xml:space="preserve">MUU TOIMINTA </t>
  </si>
  <si>
    <t>VARAINHANKINTA</t>
  </si>
  <si>
    <t>Varaston muutos</t>
  </si>
  <si>
    <t>Jäsenmaksut</t>
  </si>
  <si>
    <t>Arvio n. 60 uutta jäsentä</t>
  </si>
  <si>
    <t>Kannatusjäsenmaksut</t>
  </si>
  <si>
    <t>Myyntituotot (sis. fuksipaketit)</t>
  </si>
  <si>
    <t>Muut tuotot</t>
  </si>
  <si>
    <t>Lahjoitukset</t>
  </si>
  <si>
    <t>Haalarisponssit</t>
  </si>
  <si>
    <t>Myyntikulut</t>
  </si>
  <si>
    <t>Haalarit</t>
  </si>
  <si>
    <t>Ansiomerkit</t>
  </si>
  <si>
    <t>Muut varainhankinnan kulut</t>
  </si>
  <si>
    <t>Teltta</t>
  </si>
  <si>
    <t>AVUSTUKSET</t>
  </si>
  <si>
    <t>HYY:n toiminta-avustus</t>
  </si>
  <si>
    <t>Muut avustukset (Agronomiliitto)</t>
  </si>
  <si>
    <t>SIJOITUS- JA RAHOITUSTOIMINTA</t>
  </si>
  <si>
    <t>Osinkotuotot</t>
  </si>
  <si>
    <t>Korkotuotot</t>
  </si>
  <si>
    <t>MUU TOIMINTA YHTEENSÄ</t>
  </si>
  <si>
    <t xml:space="preserve"> </t>
  </si>
  <si>
    <t>TILIKAUDEN TULOS</t>
  </si>
  <si>
    <t>Toteuma 2023</t>
  </si>
  <si>
    <t>Arvio 2023</t>
  </si>
  <si>
    <t>ARVIO 2024</t>
  </si>
  <si>
    <t>Muutokset ja kommentit 2024</t>
  </si>
  <si>
    <t>Kertsikahveja tarkoitus lisätä 2024</t>
  </si>
  <si>
    <t>2024 ulkomaanexculle varattu rahaa varmuuden vuoksi</t>
  </si>
  <si>
    <t>Arvio jotain 2022 ja 2023 väliltä olettaen että 2024 excutoiminta on aktiivisempaa kuin -23</t>
  </si>
  <si>
    <t>Kustannusten nousu</t>
  </si>
  <si>
    <t>Budjettia laskettu koska käyttö ollut vähäistä (tarvittaessa voi pyytää lisää)</t>
  </si>
  <si>
    <t>2024 laulukirjan uusiminen; tuotot uusien myyminen (sponsoreita jotta kulut vähenee!)</t>
  </si>
  <si>
    <t xml:space="preserve">Agronomiliiton toiminta-avustus toivottavasti pysyy samana </t>
  </si>
  <si>
    <t xml:space="preserve">kokouseväitä koska livekokoukset </t>
  </si>
  <si>
    <t>Oletetaan että järjestölehtituki n. 60e. Kuluina taitto-ohjelma?</t>
  </si>
  <si>
    <t>Hyy:n tuki tulee laskemaan n. 15%. Vuoden 2024 järjestölehtituki sisällytetään toiminta-avustukseen, mutta miinustettu tästä kohdasta koska sisältyy jo etyo-lehden kuluihin ylempänä</t>
  </si>
  <si>
    <t>Tulossa mahdollisesti uusia tuotteita myyntiin</t>
  </si>
  <si>
    <t>Uusia tuotteita myyntiin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</si>
</sst>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u/>
      <sz val="12"/>
      <color theme="1"/>
      <name val="Calibri"/>
    </font>
    <font>
      <u/>
      <sz val="11"/>
      <color theme="1"/>
      <name val="Calibri"/>
    </font>
    <font>
      <u/>
      <sz val="12"/>
      <color theme="1"/>
      <name val="Calibri"/>
    </font>
    <font>
      <u/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</font>
    <font>
      <sz val="12"/>
      <color theme="1"/>
      <name val="Calibri"/>
    </font>
    <font>
      <sz val="12"/>
      <color rgb="FFFF0000"/>
      <name val="Calibri"/>
    </font>
    <font>
      <sz val="11"/>
      <color theme="1"/>
      <name val="Calibri"/>
      <family val="2"/>
    </font>
    <font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000000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/>
      <bottom style="thin">
        <color rgb="FF000000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 style="thin">
        <color rgb="FF000000"/>
      </top>
      <bottom/>
      <diagonal/>
    </border>
    <border>
      <left/>
      <right/>
      <top style="thin">
        <color rgb="FFCCCCCC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4" fontId="2" fillId="0" borderId="0" xfId="0" applyNumberFormat="1" applyFont="1"/>
    <xf numFmtId="0" fontId="2" fillId="0" borderId="1" xfId="0" applyFont="1" applyBorder="1"/>
    <xf numFmtId="49" fontId="3" fillId="0" borderId="2" xfId="0" applyNumberFormat="1" applyFont="1" applyBorder="1"/>
    <xf numFmtId="49" fontId="4" fillId="0" borderId="2" xfId="0" applyNumberFormat="1" applyFont="1" applyBorder="1"/>
    <xf numFmtId="0" fontId="5" fillId="2" borderId="3" xfId="0" applyFont="1" applyFill="1" applyBorder="1"/>
    <xf numFmtId="0" fontId="6" fillId="0" borderId="2" xfId="0" applyFont="1" applyBorder="1"/>
    <xf numFmtId="49" fontId="7" fillId="0" borderId="0" xfId="0" applyNumberFormat="1" applyFont="1"/>
    <xf numFmtId="0" fontId="7" fillId="2" borderId="4" xfId="0" applyFont="1" applyFill="1" applyBorder="1"/>
    <xf numFmtId="49" fontId="8" fillId="0" borderId="0" xfId="0" applyNumberFormat="1" applyFont="1"/>
    <xf numFmtId="0" fontId="7" fillId="2" borderId="1" xfId="0" applyFont="1" applyFill="1" applyBorder="1"/>
    <xf numFmtId="0" fontId="7" fillId="0" borderId="0" xfId="0" applyFont="1"/>
    <xf numFmtId="4" fontId="7" fillId="0" borderId="0" xfId="0" applyNumberFormat="1" applyFont="1"/>
    <xf numFmtId="2" fontId="7" fillId="0" borderId="0" xfId="0" applyNumberFormat="1" applyFont="1"/>
    <xf numFmtId="0" fontId="2" fillId="0" borderId="0" xfId="0" applyFont="1"/>
    <xf numFmtId="0" fontId="7" fillId="0" borderId="2" xfId="0" applyFont="1" applyBorder="1"/>
    <xf numFmtId="49" fontId="7" fillId="0" borderId="2" xfId="0" applyNumberFormat="1" applyFont="1" applyBorder="1"/>
    <xf numFmtId="4" fontId="7" fillId="0" borderId="2" xfId="0" applyNumberFormat="1" applyFont="1" applyBorder="1"/>
    <xf numFmtId="2" fontId="7" fillId="0" borderId="2" xfId="0" applyNumberFormat="1" applyFont="1" applyBorder="1"/>
    <xf numFmtId="0" fontId="7" fillId="2" borderId="3" xfId="0" applyFont="1" applyFill="1" applyBorder="1"/>
    <xf numFmtId="0" fontId="7" fillId="0" borderId="0" xfId="0" applyFont="1" applyAlignment="1">
      <alignment wrapText="1"/>
    </xf>
    <xf numFmtId="0" fontId="7" fillId="0" borderId="5" xfId="0" applyFont="1" applyBorder="1"/>
    <xf numFmtId="49" fontId="7" fillId="0" borderId="5" xfId="0" applyNumberFormat="1" applyFont="1" applyBorder="1"/>
    <xf numFmtId="4" fontId="7" fillId="0" borderId="5" xfId="0" applyNumberFormat="1" applyFont="1" applyBorder="1"/>
    <xf numFmtId="2" fontId="7" fillId="0" borderId="5" xfId="0" applyNumberFormat="1" applyFont="1" applyBorder="1"/>
    <xf numFmtId="4" fontId="9" fillId="0" borderId="0" xfId="0" applyNumberFormat="1" applyFont="1"/>
    <xf numFmtId="4" fontId="9" fillId="0" borderId="2" xfId="0" applyNumberFormat="1" applyFont="1" applyBorder="1"/>
    <xf numFmtId="1" fontId="7" fillId="0" borderId="0" xfId="0" applyNumberFormat="1" applyFont="1"/>
    <xf numFmtId="0" fontId="10" fillId="0" borderId="0" xfId="0" applyFont="1" applyAlignment="1">
      <alignment wrapText="1"/>
    </xf>
    <xf numFmtId="1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2" fillId="2" borderId="3" xfId="0" applyFont="1" applyFill="1" applyBorder="1"/>
    <xf numFmtId="49" fontId="8" fillId="0" borderId="5" xfId="0" applyNumberFormat="1" applyFont="1" applyBorder="1"/>
    <xf numFmtId="4" fontId="8" fillId="0" borderId="5" xfId="0" applyNumberFormat="1" applyFont="1" applyBorder="1"/>
    <xf numFmtId="0" fontId="8" fillId="0" borderId="0" xfId="0" applyFont="1"/>
    <xf numFmtId="4" fontId="8" fillId="0" borderId="0" xfId="0" applyNumberFormat="1" applyFont="1"/>
    <xf numFmtId="0" fontId="7" fillId="2" borderId="10" xfId="0" applyFont="1" applyFill="1" applyBorder="1"/>
    <xf numFmtId="0" fontId="7" fillId="2" borderId="0" xfId="0" applyFont="1" applyFill="1"/>
    <xf numFmtId="0" fontId="7" fillId="2" borderId="11" xfId="0" applyFont="1" applyFill="1" applyBorder="1"/>
    <xf numFmtId="0" fontId="11" fillId="2" borderId="1" xfId="0" applyFont="1" applyFill="1" applyBorder="1"/>
    <xf numFmtId="0" fontId="12" fillId="0" borderId="0" xfId="0" applyFont="1"/>
    <xf numFmtId="0" fontId="8" fillId="2" borderId="4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49" fontId="8" fillId="0" borderId="2" xfId="0" applyNumberFormat="1" applyFont="1" applyBorder="1"/>
    <xf numFmtId="4" fontId="8" fillId="0" borderId="2" xfId="0" applyNumberFormat="1" applyFont="1" applyBorder="1"/>
    <xf numFmtId="0" fontId="8" fillId="2" borderId="3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8" fillId="2" borderId="1" xfId="0" applyFont="1" applyFill="1" applyBorder="1"/>
    <xf numFmtId="0" fontId="8" fillId="2" borderId="17" xfId="0" applyFont="1" applyFill="1" applyBorder="1"/>
    <xf numFmtId="0" fontId="7" fillId="2" borderId="17" xfId="0" applyFont="1" applyFill="1" applyBorder="1"/>
    <xf numFmtId="0" fontId="2" fillId="0" borderId="18" xfId="0" applyFont="1" applyBorder="1"/>
    <xf numFmtId="0" fontId="8" fillId="2" borderId="19" xfId="0" applyFont="1" applyFill="1" applyBorder="1"/>
    <xf numFmtId="0" fontId="7" fillId="2" borderId="19" xfId="0" applyFont="1" applyFill="1" applyBorder="1"/>
    <xf numFmtId="0" fontId="2" fillId="0" borderId="20" xfId="0" applyFont="1" applyBorder="1"/>
    <xf numFmtId="49" fontId="14" fillId="0" borderId="2" xfId="0" applyNumberFormat="1" applyFont="1" applyBorder="1"/>
    <xf numFmtId="0" fontId="1" fillId="0" borderId="0" xfId="0" applyFont="1"/>
    <xf numFmtId="0" fontId="14" fillId="0" borderId="0" xfId="0" applyFont="1"/>
    <xf numFmtId="0" fontId="13" fillId="0" borderId="0" xfId="0" applyFont="1"/>
    <xf numFmtId="4" fontId="14" fillId="0" borderId="2" xfId="0" applyNumberFormat="1" applyFont="1" applyBorder="1"/>
    <xf numFmtId="0" fontId="0" fillId="3" borderId="0" xfId="0" applyFill="1"/>
    <xf numFmtId="49" fontId="15" fillId="3" borderId="2" xfId="0" applyNumberFormat="1" applyFont="1" applyFill="1" applyBorder="1"/>
    <xf numFmtId="49" fontId="7" fillId="3" borderId="0" xfId="0" applyNumberFormat="1" applyFont="1" applyFill="1"/>
    <xf numFmtId="49" fontId="8" fillId="3" borderId="0" xfId="0" applyNumberFormat="1" applyFont="1" applyFill="1"/>
    <xf numFmtId="49" fontId="7" fillId="3" borderId="2" xfId="0" applyNumberFormat="1" applyFont="1" applyFill="1" applyBorder="1"/>
    <xf numFmtId="0" fontId="7" fillId="3" borderId="0" xfId="0" applyFont="1" applyFill="1"/>
    <xf numFmtId="0" fontId="7" fillId="3" borderId="2" xfId="0" applyFont="1" applyFill="1" applyBorder="1"/>
    <xf numFmtId="49" fontId="15" fillId="0" borderId="2" xfId="0" applyNumberFormat="1" applyFont="1" applyBorder="1"/>
    <xf numFmtId="49" fontId="7" fillId="0" borderId="0" xfId="0" applyNumberFormat="1" applyFont="1" applyAlignment="1">
      <alignment wrapText="1"/>
    </xf>
    <xf numFmtId="2" fontId="13" fillId="3" borderId="0" xfId="0" applyNumberFormat="1" applyFont="1" applyFill="1"/>
    <xf numFmtId="2" fontId="7" fillId="3" borderId="2" xfId="0" applyNumberFormat="1" applyFont="1" applyFill="1" applyBorder="1"/>
    <xf numFmtId="2" fontId="7" fillId="3" borderId="0" xfId="0" applyNumberFormat="1" applyFont="1" applyFill="1"/>
    <xf numFmtId="2" fontId="0" fillId="3" borderId="0" xfId="0" applyNumberFormat="1" applyFill="1"/>
    <xf numFmtId="2" fontId="7" fillId="3" borderId="5" xfId="0" applyNumberFormat="1" applyFont="1" applyFill="1" applyBorder="1"/>
    <xf numFmtId="2" fontId="7" fillId="3" borderId="0" xfId="0" applyNumberFormat="1" applyFont="1" applyFill="1" applyAlignment="1">
      <alignment wrapText="1"/>
    </xf>
    <xf numFmtId="2" fontId="16" fillId="3" borderId="5" xfId="0" applyNumberFormat="1" applyFont="1" applyFill="1" applyBorder="1"/>
    <xf numFmtId="2" fontId="8" fillId="3" borderId="0" xfId="0" applyNumberFormat="1" applyFont="1" applyFill="1"/>
    <xf numFmtId="4" fontId="17" fillId="0" borderId="5" xfId="0" applyNumberFormat="1" applyFont="1" applyBorder="1"/>
    <xf numFmtId="4" fontId="17" fillId="0" borderId="0" xfId="0" applyNumberFormat="1" applyFont="1"/>
    <xf numFmtId="4" fontId="13" fillId="0" borderId="0" xfId="0" applyNumberFormat="1" applyFont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3" fillId="2" borderId="3" xfId="0" applyFont="1" applyFill="1" applyBorder="1"/>
    <xf numFmtId="0" fontId="13" fillId="2" borderId="7" xfId="0" applyFont="1" applyFill="1" applyBorder="1"/>
    <xf numFmtId="0" fontId="13" fillId="3" borderId="0" xfId="0" applyFont="1" applyFill="1"/>
    <xf numFmtId="49" fontId="13" fillId="0" borderId="0" xfId="0" applyNumberFormat="1" applyFont="1"/>
    <xf numFmtId="2" fontId="13" fillId="3" borderId="0" xfId="0" applyNumberFormat="1" applyFont="1" applyFill="1" applyAlignment="1">
      <alignment wrapText="1"/>
    </xf>
    <xf numFmtId="2" fontId="13" fillId="3" borderId="5" xfId="0" applyNumberFormat="1" applyFont="1" applyFill="1" applyBorder="1"/>
    <xf numFmtId="2" fontId="16" fillId="3" borderId="0" xfId="0" applyNumberFormat="1" applyFont="1" applyFill="1"/>
    <xf numFmtId="2" fontId="8" fillId="3" borderId="2" xfId="0" applyNumberFormat="1" applyFont="1" applyFill="1" applyBorder="1"/>
    <xf numFmtId="0" fontId="18" fillId="0" borderId="0" xfId="0" applyFont="1"/>
    <xf numFmtId="0" fontId="2" fillId="0" borderId="0" xfId="0" applyFont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003"/>
  <sheetViews>
    <sheetView tabSelected="1" topLeftCell="B16" workbookViewId="0">
      <selection activeCell="F8" sqref="F8"/>
    </sheetView>
  </sheetViews>
  <sheetFormatPr defaultColWidth="14.390625" defaultRowHeight="15" customHeight="1" x14ac:dyDescent="0.2"/>
  <cols>
    <col min="1" max="2" width="8.7421875" customWidth="1"/>
    <col min="3" max="4" width="16.140625" customWidth="1"/>
    <col min="5" max="5" width="28.65234375" customWidth="1"/>
    <col min="6" max="6" width="19.7734375" style="63" customWidth="1"/>
    <col min="7" max="7" width="18.5625" customWidth="1"/>
    <col min="8" max="8" width="11.703125" customWidth="1"/>
    <col min="9" max="9" width="12.9140625" customWidth="1"/>
    <col min="10" max="10" width="12.64453125" customWidth="1"/>
    <col min="11" max="11" width="13.1796875" customWidth="1"/>
    <col min="12" max="12" width="12.64453125" customWidth="1"/>
    <col min="13" max="13" width="12.5078125" customWidth="1"/>
    <col min="14" max="14" width="5.24609375" customWidth="1"/>
    <col min="15" max="15" width="35.37890625" customWidth="1"/>
    <col min="16" max="16" width="2.5546875" customWidth="1"/>
    <col min="17" max="17" width="8.7421875" customWidth="1"/>
    <col min="19" max="30" width="8.7421875" customWidth="1"/>
  </cols>
  <sheetData>
    <row r="1" spans="2:17" x14ac:dyDescent="0.2">
      <c r="H1" s="1"/>
      <c r="J1" s="2"/>
    </row>
    <row r="2" spans="2:17" x14ac:dyDescent="0.2">
      <c r="C2" s="3" t="s">
        <v>0</v>
      </c>
      <c r="D2" s="3"/>
      <c r="E2" s="70"/>
      <c r="F2" s="64" t="s">
        <v>70</v>
      </c>
      <c r="G2" s="58" t="s">
        <v>68</v>
      </c>
      <c r="H2" s="62" t="s">
        <v>69</v>
      </c>
      <c r="I2" s="4" t="s">
        <v>1</v>
      </c>
      <c r="J2" s="5" t="s">
        <v>2</v>
      </c>
      <c r="K2" s="6" t="s">
        <v>3</v>
      </c>
      <c r="L2" s="6" t="s">
        <v>4</v>
      </c>
      <c r="M2" s="6" t="s">
        <v>5</v>
      </c>
      <c r="O2" s="60" t="s">
        <v>71</v>
      </c>
    </row>
    <row r="3" spans="2:17" x14ac:dyDescent="0.2">
      <c r="C3" s="7"/>
      <c r="D3" s="7"/>
      <c r="E3" s="7"/>
      <c r="F3" s="65"/>
      <c r="G3" s="7"/>
      <c r="H3" s="12"/>
      <c r="I3" s="7"/>
      <c r="J3" s="8"/>
    </row>
    <row r="4" spans="2:17" x14ac:dyDescent="0.2">
      <c r="C4" s="9" t="s">
        <v>6</v>
      </c>
      <c r="D4" s="9"/>
      <c r="E4" s="9"/>
      <c r="F4" s="66"/>
      <c r="G4" s="9"/>
      <c r="H4" s="35"/>
      <c r="I4" s="7"/>
      <c r="J4" s="10"/>
    </row>
    <row r="5" spans="2:17" x14ac:dyDescent="0.2">
      <c r="B5" s="11" t="s">
        <v>7</v>
      </c>
      <c r="C5" s="7"/>
      <c r="D5" s="7"/>
      <c r="E5" s="7"/>
      <c r="F5" s="65"/>
      <c r="G5" s="12"/>
      <c r="H5" s="12"/>
      <c r="I5" s="7"/>
      <c r="J5" s="10"/>
    </row>
    <row r="6" spans="2:17" x14ac:dyDescent="0.2">
      <c r="C6" s="7" t="s">
        <v>8</v>
      </c>
      <c r="D6" s="7"/>
      <c r="E6" s="7"/>
      <c r="F6" s="65"/>
      <c r="G6" s="12"/>
      <c r="H6" s="12"/>
      <c r="I6" s="7"/>
      <c r="J6" s="10"/>
    </row>
    <row r="7" spans="2:17" x14ac:dyDescent="0.2">
      <c r="B7" s="11">
        <v>3000</v>
      </c>
      <c r="C7" s="7" t="s">
        <v>9</v>
      </c>
      <c r="D7" s="7"/>
      <c r="E7" s="7"/>
      <c r="F7" s="72">
        <v>15000</v>
      </c>
      <c r="G7" s="12">
        <v>18412.740000000002</v>
      </c>
      <c r="H7" s="12">
        <v>12000</v>
      </c>
      <c r="I7" s="13">
        <v>13357.24</v>
      </c>
      <c r="J7" s="10">
        <v>10000</v>
      </c>
      <c r="K7" s="11">
        <v>10000</v>
      </c>
      <c r="L7" s="11">
        <v>10000</v>
      </c>
      <c r="M7" s="11">
        <v>10000</v>
      </c>
      <c r="O7" s="14" t="s">
        <v>10</v>
      </c>
      <c r="Q7" s="11"/>
    </row>
    <row r="8" spans="2:17" x14ac:dyDescent="0.2">
      <c r="B8" s="15">
        <v>4000</v>
      </c>
      <c r="C8" s="16" t="s">
        <v>11</v>
      </c>
      <c r="D8" s="16"/>
      <c r="E8" s="16"/>
      <c r="F8" s="73">
        <v>-14000</v>
      </c>
      <c r="G8" s="17">
        <v>-16195.69</v>
      </c>
      <c r="H8" s="17">
        <v>-12500</v>
      </c>
      <c r="I8" s="18">
        <v>-11246.16</v>
      </c>
      <c r="J8" s="19">
        <v>-10500</v>
      </c>
      <c r="K8" s="15">
        <v>-10600</v>
      </c>
      <c r="L8" s="15">
        <v>-10500</v>
      </c>
      <c r="M8" s="15">
        <v>-10500</v>
      </c>
    </row>
    <row r="9" spans="2:17" x14ac:dyDescent="0.2">
      <c r="C9" s="7" t="s">
        <v>12</v>
      </c>
      <c r="D9" s="7"/>
      <c r="E9" s="7"/>
      <c r="F9" s="74">
        <f>SUM(F7,F8)</f>
        <v>1000</v>
      </c>
      <c r="G9" s="12">
        <f>SUM(G7:G8)</f>
        <v>2217.0500000000011</v>
      </c>
      <c r="H9" s="12">
        <f>SUM(H7:H8)</f>
        <v>-500</v>
      </c>
      <c r="I9" s="13">
        <f t="shared" ref="I9" si="0">SUM(I7:I8)</f>
        <v>2111.08</v>
      </c>
      <c r="J9" s="8">
        <v>-500</v>
      </c>
      <c r="K9" s="11">
        <f>SUM(K7:K8)</f>
        <v>-600</v>
      </c>
      <c r="L9" s="11">
        <v>-500</v>
      </c>
      <c r="M9" s="11">
        <v>-500</v>
      </c>
    </row>
    <row r="10" spans="2:17" x14ac:dyDescent="0.2">
      <c r="F10" s="75"/>
      <c r="G10" s="1"/>
      <c r="H10" s="1"/>
      <c r="I10" s="13"/>
      <c r="J10" s="10"/>
    </row>
    <row r="11" spans="2:17" x14ac:dyDescent="0.2">
      <c r="C11" s="7" t="s">
        <v>13</v>
      </c>
      <c r="D11" s="7"/>
      <c r="E11" s="7"/>
      <c r="F11" s="74"/>
      <c r="G11" s="12"/>
      <c r="H11" s="12"/>
      <c r="I11" s="13"/>
      <c r="J11" s="10"/>
    </row>
    <row r="12" spans="2:17" x14ac:dyDescent="0.2">
      <c r="B12" s="11">
        <v>3033</v>
      </c>
      <c r="C12" s="7" t="s">
        <v>9</v>
      </c>
      <c r="D12" s="7"/>
      <c r="E12" s="7"/>
      <c r="F12" s="74">
        <v>0</v>
      </c>
      <c r="G12" s="1">
        <v>1454.83</v>
      </c>
      <c r="H12" s="12">
        <v>0</v>
      </c>
      <c r="I12" s="13">
        <v>36624.949999999997</v>
      </c>
      <c r="J12" s="10">
        <v>45000</v>
      </c>
      <c r="K12" s="11">
        <v>0</v>
      </c>
      <c r="L12" s="11">
        <v>0</v>
      </c>
      <c r="M12" s="11">
        <v>0</v>
      </c>
      <c r="O12" s="20"/>
    </row>
    <row r="13" spans="2:17" x14ac:dyDescent="0.2">
      <c r="B13" s="15">
        <v>4033</v>
      </c>
      <c r="C13" s="16" t="s">
        <v>11</v>
      </c>
      <c r="D13" s="16"/>
      <c r="E13" s="16"/>
      <c r="F13" s="73">
        <v>0</v>
      </c>
      <c r="G13" s="17">
        <v>-1226.54</v>
      </c>
      <c r="H13" s="17">
        <v>0</v>
      </c>
      <c r="I13" s="18">
        <v>-54444.08</v>
      </c>
      <c r="J13" s="19">
        <v>-55000</v>
      </c>
      <c r="K13" s="15">
        <v>0</v>
      </c>
      <c r="L13" s="15">
        <v>0</v>
      </c>
      <c r="M13" s="15">
        <v>0</v>
      </c>
    </row>
    <row r="14" spans="2:17" x14ac:dyDescent="0.2">
      <c r="C14" s="7" t="s">
        <v>12</v>
      </c>
      <c r="D14" s="7"/>
      <c r="E14" s="7"/>
      <c r="F14" s="74">
        <v>0</v>
      </c>
      <c r="G14" s="12">
        <f>SUM(G12:G13)</f>
        <v>228.28999999999996</v>
      </c>
      <c r="H14" s="12">
        <v>0</v>
      </c>
      <c r="I14" s="13">
        <f t="shared" ref="I14:J14" si="1">SUM(I12:I13)</f>
        <v>-17819.130000000005</v>
      </c>
      <c r="J14" s="8">
        <f t="shared" si="1"/>
        <v>-10000</v>
      </c>
      <c r="K14" s="11">
        <v>0</v>
      </c>
      <c r="L14" s="11">
        <v>0</v>
      </c>
      <c r="M14" s="11">
        <v>0</v>
      </c>
    </row>
    <row r="15" spans="2:17" x14ac:dyDescent="0.2">
      <c r="C15" s="7"/>
      <c r="D15" s="7"/>
      <c r="E15" s="7"/>
      <c r="F15" s="74"/>
      <c r="G15" s="12"/>
      <c r="H15" s="12"/>
      <c r="I15" s="13"/>
      <c r="J15" s="10"/>
    </row>
    <row r="16" spans="2:17" x14ac:dyDescent="0.2">
      <c r="C16" s="7" t="s">
        <v>14</v>
      </c>
      <c r="D16" s="7"/>
      <c r="E16" s="7"/>
      <c r="F16" s="74"/>
      <c r="G16" s="12"/>
      <c r="H16" s="12"/>
      <c r="I16" s="13"/>
      <c r="J16" s="10"/>
      <c r="O16" s="20"/>
      <c r="Q16" s="11"/>
    </row>
    <row r="17" spans="2:17" x14ac:dyDescent="0.2">
      <c r="B17" s="11">
        <v>3100</v>
      </c>
      <c r="C17" s="7" t="s">
        <v>9</v>
      </c>
      <c r="D17" s="7"/>
      <c r="E17" s="7"/>
      <c r="F17" s="74">
        <v>700</v>
      </c>
      <c r="G17" s="12">
        <v>200</v>
      </c>
      <c r="H17" s="12">
        <v>1300</v>
      </c>
      <c r="I17" s="11">
        <v>1150</v>
      </c>
      <c r="J17" s="10">
        <v>1000</v>
      </c>
      <c r="K17" s="11">
        <v>14300</v>
      </c>
      <c r="L17" s="11">
        <v>1000</v>
      </c>
      <c r="M17" s="11">
        <v>1000</v>
      </c>
      <c r="O17" s="61" t="s">
        <v>74</v>
      </c>
    </row>
    <row r="18" spans="2:17" x14ac:dyDescent="0.2">
      <c r="B18" s="15">
        <v>4100</v>
      </c>
      <c r="C18" s="16" t="s">
        <v>11</v>
      </c>
      <c r="D18" s="16"/>
      <c r="E18" s="16"/>
      <c r="F18" s="73">
        <v>-1200</v>
      </c>
      <c r="G18" s="17">
        <v>-497.91</v>
      </c>
      <c r="H18" s="17">
        <v>-2000</v>
      </c>
      <c r="I18" s="15">
        <v>-1883</v>
      </c>
      <c r="J18" s="19">
        <v>-1700</v>
      </c>
      <c r="K18" s="15">
        <v>-15750</v>
      </c>
      <c r="L18" s="15">
        <v>-1700</v>
      </c>
      <c r="M18" s="15">
        <v>-1700</v>
      </c>
    </row>
    <row r="19" spans="2:17" x14ac:dyDescent="0.2">
      <c r="C19" s="7" t="s">
        <v>12</v>
      </c>
      <c r="D19" s="7"/>
      <c r="E19" s="7"/>
      <c r="F19" s="74">
        <f>SUM(F17,F18)</f>
        <v>-500</v>
      </c>
      <c r="G19" s="12">
        <f t="shared" ref="G19:I19" si="2">SUM(G17:G18)</f>
        <v>-297.91000000000003</v>
      </c>
      <c r="H19" s="12">
        <f t="shared" si="2"/>
        <v>-700</v>
      </c>
      <c r="I19" s="13">
        <f t="shared" si="2"/>
        <v>-733</v>
      </c>
      <c r="J19" s="8">
        <v>-700</v>
      </c>
      <c r="K19" s="11">
        <f>K17+K18</f>
        <v>-1450</v>
      </c>
      <c r="L19" s="11">
        <v>-700</v>
      </c>
      <c r="M19" s="11">
        <v>-700</v>
      </c>
    </row>
    <row r="20" spans="2:17" x14ac:dyDescent="0.2">
      <c r="C20" s="7"/>
      <c r="D20" s="7"/>
      <c r="E20" s="7"/>
      <c r="F20" s="74"/>
      <c r="G20" s="12"/>
      <c r="H20" s="12"/>
      <c r="I20" s="13"/>
      <c r="J20" s="10"/>
    </row>
    <row r="21" spans="2:17" ht="15.75" customHeight="1" x14ac:dyDescent="0.2">
      <c r="C21" s="7" t="s">
        <v>15</v>
      </c>
      <c r="D21" s="7"/>
      <c r="E21" s="7"/>
      <c r="F21" s="74"/>
      <c r="G21" s="12"/>
      <c r="H21" s="12"/>
      <c r="I21" s="13"/>
      <c r="J21" s="10"/>
    </row>
    <row r="22" spans="2:17" ht="15.75" customHeight="1" x14ac:dyDescent="0.2">
      <c r="B22" s="11">
        <v>3200</v>
      </c>
      <c r="C22" s="7" t="s">
        <v>16</v>
      </c>
      <c r="D22" s="7"/>
      <c r="E22" s="7"/>
      <c r="F22" s="74">
        <v>12000</v>
      </c>
      <c r="G22" s="12">
        <v>0</v>
      </c>
      <c r="H22" s="12">
        <v>14000</v>
      </c>
      <c r="I22" s="11">
        <v>0</v>
      </c>
      <c r="J22" s="10">
        <v>13300</v>
      </c>
      <c r="K22" s="11">
        <v>0</v>
      </c>
      <c r="L22" s="11">
        <v>13300</v>
      </c>
      <c r="M22" s="11">
        <v>13300</v>
      </c>
      <c r="O22" s="59" t="s">
        <v>73</v>
      </c>
    </row>
    <row r="23" spans="2:17" ht="15.75" customHeight="1" x14ac:dyDescent="0.2">
      <c r="B23" s="15">
        <v>4200</v>
      </c>
      <c r="C23" s="16" t="s">
        <v>11</v>
      </c>
      <c r="D23" s="16"/>
      <c r="E23" s="16"/>
      <c r="F23" s="73">
        <v>-13500</v>
      </c>
      <c r="G23" s="17">
        <v>0</v>
      </c>
      <c r="H23" s="17">
        <v>-15500</v>
      </c>
      <c r="I23" s="15">
        <v>0</v>
      </c>
      <c r="J23" s="19">
        <v>-14900</v>
      </c>
      <c r="K23" s="15">
        <v>0</v>
      </c>
      <c r="L23" s="15">
        <v>-14900</v>
      </c>
      <c r="M23" s="15">
        <v>-14900</v>
      </c>
    </row>
    <row r="24" spans="2:17" ht="15.75" customHeight="1" x14ac:dyDescent="0.2">
      <c r="C24" s="7" t="s">
        <v>12</v>
      </c>
      <c r="D24" s="7"/>
      <c r="E24" s="7"/>
      <c r="F24" s="74">
        <f>SUM(F22,F23)</f>
        <v>-1500</v>
      </c>
      <c r="G24" s="12">
        <f>SUM(G22:G23)</f>
        <v>0</v>
      </c>
      <c r="H24" s="12">
        <f>SUM(H22:H23)</f>
        <v>-1500</v>
      </c>
      <c r="I24" s="13">
        <f>SUM(I22:I23)</f>
        <v>0</v>
      </c>
      <c r="J24" s="8">
        <v>-1600</v>
      </c>
      <c r="K24" s="11">
        <f>K22+K23</f>
        <v>0</v>
      </c>
      <c r="L24" s="11">
        <v>-1600</v>
      </c>
      <c r="M24" s="11">
        <v>-1600</v>
      </c>
    </row>
    <row r="25" spans="2:17" ht="15.75" customHeight="1" x14ac:dyDescent="0.2">
      <c r="C25" s="7"/>
      <c r="D25" s="7"/>
      <c r="E25" s="7"/>
      <c r="F25" s="74"/>
      <c r="G25" s="12"/>
      <c r="H25" s="12"/>
      <c r="I25" s="13"/>
      <c r="J25" s="10"/>
    </row>
    <row r="26" spans="2:17" ht="15.75" customHeight="1" x14ac:dyDescent="0.2">
      <c r="C26" s="7" t="s">
        <v>17</v>
      </c>
      <c r="D26" s="7"/>
      <c r="E26" s="7"/>
      <c r="F26" s="74"/>
      <c r="G26" s="12"/>
      <c r="H26" s="12"/>
      <c r="I26" s="13"/>
      <c r="J26" s="10"/>
    </row>
    <row r="27" spans="2:17" ht="15.75" customHeight="1" x14ac:dyDescent="0.2">
      <c r="B27" s="11">
        <v>3300</v>
      </c>
      <c r="C27" s="7" t="s">
        <v>9</v>
      </c>
      <c r="D27" s="7"/>
      <c r="E27" s="7"/>
      <c r="F27" s="74">
        <v>1500</v>
      </c>
      <c r="G27" s="12">
        <v>279.47000000000003</v>
      </c>
      <c r="H27" s="12">
        <v>1700</v>
      </c>
      <c r="I27" s="11">
        <v>1425.15</v>
      </c>
      <c r="J27" s="10">
        <v>1700</v>
      </c>
      <c r="K27" s="11">
        <v>1700</v>
      </c>
      <c r="L27" s="11">
        <v>1700</v>
      </c>
      <c r="M27" s="11">
        <v>1700</v>
      </c>
      <c r="O27" s="11"/>
      <c r="Q27" s="11"/>
    </row>
    <row r="28" spans="2:17" ht="15.75" customHeight="1" x14ac:dyDescent="0.2">
      <c r="B28" s="15">
        <v>4300</v>
      </c>
      <c r="C28" s="16" t="s">
        <v>11</v>
      </c>
      <c r="D28" s="16"/>
      <c r="E28" s="16"/>
      <c r="F28" s="73">
        <v>-1800</v>
      </c>
      <c r="G28" s="17">
        <v>-398.5</v>
      </c>
      <c r="H28" s="17">
        <v>-2000</v>
      </c>
      <c r="I28" s="15">
        <v>-1886.99</v>
      </c>
      <c r="J28" s="19">
        <v>-2000</v>
      </c>
      <c r="K28" s="15">
        <v>-2100</v>
      </c>
      <c r="L28" s="15">
        <v>-2000</v>
      </c>
      <c r="M28" s="15">
        <v>-2000</v>
      </c>
    </row>
    <row r="29" spans="2:17" ht="15.75" customHeight="1" x14ac:dyDescent="0.2">
      <c r="C29" s="7" t="s">
        <v>12</v>
      </c>
      <c r="D29" s="7"/>
      <c r="E29" s="7"/>
      <c r="F29" s="74">
        <f>SUM(F27,F28)</f>
        <v>-300</v>
      </c>
      <c r="G29" s="12">
        <f>SUM(G27:G28)</f>
        <v>-119.02999999999997</v>
      </c>
      <c r="H29" s="12">
        <f>SUM(H27:H28)</f>
        <v>-300</v>
      </c>
      <c r="I29" s="13">
        <f>SUM(I27:I28)</f>
        <v>-461.83999999999992</v>
      </c>
      <c r="J29" s="8">
        <v>-300</v>
      </c>
      <c r="K29" s="11">
        <f>SUM(K27:K28)</f>
        <v>-400</v>
      </c>
      <c r="L29" s="11">
        <v>-300</v>
      </c>
      <c r="M29" s="11">
        <v>-300</v>
      </c>
    </row>
    <row r="30" spans="2:17" ht="15.75" customHeight="1" x14ac:dyDescent="0.2">
      <c r="C30" s="7"/>
      <c r="D30" s="7"/>
      <c r="E30" s="7"/>
      <c r="F30" s="74"/>
      <c r="G30" s="12"/>
      <c r="H30" s="12"/>
      <c r="I30" s="13"/>
      <c r="J30" s="10"/>
    </row>
    <row r="31" spans="2:17" ht="15.75" customHeight="1" x14ac:dyDescent="0.2">
      <c r="C31" s="7" t="s">
        <v>18</v>
      </c>
      <c r="D31" s="7"/>
      <c r="E31" s="7"/>
      <c r="F31" s="74"/>
      <c r="G31" s="12"/>
      <c r="H31" s="12"/>
      <c r="I31" s="13"/>
      <c r="J31" s="10"/>
    </row>
    <row r="32" spans="2:17" ht="15.75" customHeight="1" x14ac:dyDescent="0.2">
      <c r="B32" s="11">
        <v>3410</v>
      </c>
      <c r="C32" s="7" t="s">
        <v>9</v>
      </c>
      <c r="D32" s="7"/>
      <c r="E32" s="7"/>
      <c r="F32" s="74">
        <v>600</v>
      </c>
      <c r="G32" s="12">
        <v>0</v>
      </c>
      <c r="H32" s="12">
        <v>0</v>
      </c>
      <c r="I32" s="13">
        <v>0</v>
      </c>
      <c r="J32" s="10">
        <v>400</v>
      </c>
      <c r="K32" s="11">
        <v>400</v>
      </c>
      <c r="L32" s="11">
        <v>400</v>
      </c>
      <c r="M32" s="11">
        <v>400</v>
      </c>
      <c r="O32" s="61" t="s">
        <v>77</v>
      </c>
    </row>
    <row r="33" spans="2:17" ht="15.75" customHeight="1" x14ac:dyDescent="0.2">
      <c r="B33" s="11">
        <v>4411</v>
      </c>
      <c r="C33" s="7" t="s">
        <v>11</v>
      </c>
      <c r="D33" s="7"/>
      <c r="E33" s="7"/>
      <c r="F33" s="74">
        <v>-2500</v>
      </c>
      <c r="G33" s="12">
        <v>0</v>
      </c>
      <c r="H33" s="12">
        <v>0</v>
      </c>
      <c r="I33" s="13">
        <v>0</v>
      </c>
      <c r="J33" s="19">
        <v>0</v>
      </c>
      <c r="K33" s="11">
        <v>0</v>
      </c>
      <c r="L33" s="11">
        <v>0</v>
      </c>
      <c r="M33" s="11">
        <v>0</v>
      </c>
    </row>
    <row r="34" spans="2:17" ht="15.75" customHeight="1" x14ac:dyDescent="0.2">
      <c r="B34" s="21"/>
      <c r="C34" s="22" t="s">
        <v>12</v>
      </c>
      <c r="D34" s="22"/>
      <c r="E34" s="22"/>
      <c r="F34" s="76">
        <f>SUM(F33,F32)</f>
        <v>-1900</v>
      </c>
      <c r="G34" s="23">
        <f>SUM(G32:G33)</f>
        <v>0</v>
      </c>
      <c r="H34" s="23">
        <v>0</v>
      </c>
      <c r="I34" s="24">
        <f>SUM(I32:I33)</f>
        <v>0</v>
      </c>
      <c r="J34" s="8">
        <v>400</v>
      </c>
      <c r="K34" s="21">
        <v>400</v>
      </c>
      <c r="L34" s="21">
        <v>400</v>
      </c>
      <c r="M34" s="21">
        <v>400</v>
      </c>
    </row>
    <row r="35" spans="2:17" ht="15.75" customHeight="1" x14ac:dyDescent="0.2">
      <c r="C35" s="7"/>
      <c r="D35" s="7"/>
      <c r="E35" s="7"/>
      <c r="F35" s="74"/>
      <c r="G35" s="12"/>
      <c r="H35" s="12"/>
      <c r="I35" s="13"/>
      <c r="J35" s="10"/>
    </row>
    <row r="36" spans="2:17" ht="15.75" customHeight="1" x14ac:dyDescent="0.2">
      <c r="C36" s="7" t="s">
        <v>19</v>
      </c>
      <c r="D36" s="7"/>
      <c r="E36" s="7"/>
      <c r="F36" s="74"/>
      <c r="G36" s="12"/>
      <c r="H36" s="12"/>
      <c r="I36" s="13"/>
      <c r="J36" s="10"/>
    </row>
    <row r="37" spans="2:17" ht="15.75" customHeight="1" x14ac:dyDescent="0.2">
      <c r="B37" s="11">
        <v>3450</v>
      </c>
      <c r="C37" s="7" t="s">
        <v>16</v>
      </c>
      <c r="D37" s="7"/>
      <c r="F37" s="75">
        <v>0</v>
      </c>
      <c r="G37" s="1">
        <v>0</v>
      </c>
      <c r="H37" s="1">
        <v>0</v>
      </c>
      <c r="I37" s="13">
        <v>0</v>
      </c>
      <c r="J37" s="10">
        <v>0</v>
      </c>
      <c r="K37" s="11">
        <v>0</v>
      </c>
      <c r="L37" s="11">
        <v>0</v>
      </c>
      <c r="M37" s="11">
        <v>0</v>
      </c>
    </row>
    <row r="38" spans="2:17" ht="15.75" customHeight="1" x14ac:dyDescent="0.2">
      <c r="B38" s="15">
        <v>4450</v>
      </c>
      <c r="C38" s="16" t="s">
        <v>11</v>
      </c>
      <c r="D38" s="16"/>
      <c r="E38" s="16"/>
      <c r="F38" s="73">
        <v>0</v>
      </c>
      <c r="G38" s="17">
        <v>0</v>
      </c>
      <c r="H38" s="17">
        <v>0</v>
      </c>
      <c r="I38" s="18">
        <v>0</v>
      </c>
      <c r="J38" s="19">
        <v>0</v>
      </c>
      <c r="K38" s="15">
        <v>0</v>
      </c>
      <c r="L38" s="15">
        <v>0</v>
      </c>
      <c r="M38" s="15">
        <v>0</v>
      </c>
    </row>
    <row r="39" spans="2:17" ht="15.75" customHeight="1" x14ac:dyDescent="0.2">
      <c r="C39" s="7" t="s">
        <v>12</v>
      </c>
      <c r="D39" s="7"/>
      <c r="E39" s="7"/>
      <c r="F39" s="74">
        <f>SUM(F37,F38)</f>
        <v>0</v>
      </c>
      <c r="G39" s="12">
        <f>SUM(G36:G38)</f>
        <v>0</v>
      </c>
      <c r="H39" s="12">
        <v>0</v>
      </c>
      <c r="I39" s="13">
        <f>SUM(I37:I38)</f>
        <v>0</v>
      </c>
      <c r="J39" s="8">
        <v>0</v>
      </c>
      <c r="K39" s="11">
        <v>0</v>
      </c>
      <c r="L39" s="11">
        <v>0</v>
      </c>
      <c r="M39" s="11">
        <v>0</v>
      </c>
    </row>
    <row r="40" spans="2:17" ht="15.75" customHeight="1" x14ac:dyDescent="0.2">
      <c r="F40" s="75"/>
      <c r="G40" s="1"/>
      <c r="H40" s="1"/>
      <c r="I40" s="13"/>
      <c r="J40" s="10"/>
    </row>
    <row r="41" spans="2:17" ht="15.75" customHeight="1" x14ac:dyDescent="0.2">
      <c r="C41" s="7" t="s">
        <v>20</v>
      </c>
      <c r="D41" s="7"/>
      <c r="E41" s="7"/>
      <c r="F41" s="74"/>
      <c r="G41" s="12"/>
      <c r="H41" s="12"/>
      <c r="I41" s="13"/>
      <c r="J41" s="10"/>
    </row>
    <row r="42" spans="2:17" ht="15.75" customHeight="1" x14ac:dyDescent="0.2">
      <c r="B42" s="11">
        <v>3500</v>
      </c>
      <c r="C42" s="7" t="s">
        <v>9</v>
      </c>
      <c r="D42" s="7"/>
      <c r="E42" s="7"/>
      <c r="F42" s="74">
        <v>100</v>
      </c>
      <c r="G42" s="12">
        <v>0</v>
      </c>
      <c r="H42" s="12">
        <v>100</v>
      </c>
      <c r="I42" s="13">
        <v>25</v>
      </c>
      <c r="J42" s="10">
        <v>600</v>
      </c>
      <c r="K42" s="11">
        <v>600</v>
      </c>
      <c r="L42" s="11">
        <v>600</v>
      </c>
      <c r="M42" s="11">
        <v>600</v>
      </c>
      <c r="O42" s="14"/>
    </row>
    <row r="43" spans="2:17" ht="15.75" customHeight="1" x14ac:dyDescent="0.2">
      <c r="B43" s="15">
        <v>4500</v>
      </c>
      <c r="C43" s="16" t="s">
        <v>11</v>
      </c>
      <c r="D43" s="16"/>
      <c r="E43" s="16"/>
      <c r="F43" s="73">
        <v>-200</v>
      </c>
      <c r="G43" s="17">
        <v>-24.2</v>
      </c>
      <c r="H43" s="17">
        <v>-200</v>
      </c>
      <c r="I43" s="18">
        <v>-59.93</v>
      </c>
      <c r="J43" s="19">
        <v>-700</v>
      </c>
      <c r="K43" s="15">
        <v>-700</v>
      </c>
      <c r="L43" s="15">
        <v>-700</v>
      </c>
      <c r="M43" s="15">
        <v>-700</v>
      </c>
    </row>
    <row r="44" spans="2:17" ht="15.75" customHeight="1" x14ac:dyDescent="0.2">
      <c r="C44" s="7" t="s">
        <v>12</v>
      </c>
      <c r="D44" s="7"/>
      <c r="E44" s="7"/>
      <c r="F44" s="74">
        <f>SUM(F42,F43)</f>
        <v>-100</v>
      </c>
      <c r="G44" s="12">
        <f>SUM(G42:G43)</f>
        <v>-24.2</v>
      </c>
      <c r="H44" s="12">
        <f>SUM(H42:H43)</f>
        <v>-100</v>
      </c>
      <c r="I44" s="13">
        <f>SUM(I42:I43)</f>
        <v>-34.93</v>
      </c>
      <c r="J44" s="8">
        <v>-100</v>
      </c>
      <c r="K44" s="11">
        <f>SUM(K42:K43)</f>
        <v>-100</v>
      </c>
      <c r="L44" s="11">
        <v>-100</v>
      </c>
      <c r="M44" s="11">
        <v>-100</v>
      </c>
    </row>
    <row r="45" spans="2:17" ht="15.75" customHeight="1" x14ac:dyDescent="0.2">
      <c r="C45" s="7"/>
      <c r="D45" s="7"/>
      <c r="E45" s="7"/>
      <c r="F45" s="74"/>
      <c r="G45" s="12"/>
      <c r="H45" s="12"/>
      <c r="I45" s="13"/>
      <c r="J45" s="10"/>
    </row>
    <row r="46" spans="2:17" ht="15.75" customHeight="1" x14ac:dyDescent="0.2">
      <c r="C46" s="7" t="s">
        <v>21</v>
      </c>
      <c r="D46" s="7"/>
      <c r="E46" s="7"/>
      <c r="F46" s="74"/>
      <c r="G46" s="12"/>
      <c r="H46" s="12"/>
      <c r="I46" s="13"/>
      <c r="J46" s="10"/>
    </row>
    <row r="47" spans="2:17" ht="15.75" customHeight="1" x14ac:dyDescent="0.2">
      <c r="B47" s="11">
        <v>3600</v>
      </c>
      <c r="C47" s="7" t="s">
        <v>9</v>
      </c>
      <c r="D47" s="7"/>
      <c r="E47" s="7"/>
      <c r="F47" s="74">
        <v>200</v>
      </c>
      <c r="G47" s="12">
        <v>241.35</v>
      </c>
      <c r="H47" s="12">
        <v>200</v>
      </c>
      <c r="I47" s="13">
        <v>60</v>
      </c>
      <c r="J47" s="10">
        <v>200</v>
      </c>
      <c r="K47" s="11">
        <v>200</v>
      </c>
      <c r="L47" s="11">
        <v>200</v>
      </c>
      <c r="M47" s="11">
        <v>200</v>
      </c>
      <c r="O47" s="11"/>
      <c r="Q47" s="11"/>
    </row>
    <row r="48" spans="2:17" ht="15.75" customHeight="1" x14ac:dyDescent="0.2">
      <c r="B48" s="15">
        <v>4600</v>
      </c>
      <c r="C48" s="16" t="s">
        <v>11</v>
      </c>
      <c r="D48" s="16"/>
      <c r="E48" s="16"/>
      <c r="F48" s="73">
        <v>-900</v>
      </c>
      <c r="G48" s="17">
        <v>-698.65</v>
      </c>
      <c r="H48" s="17">
        <v>-1100</v>
      </c>
      <c r="I48" s="18">
        <v>-647.25</v>
      </c>
      <c r="J48" s="19">
        <v>-1100</v>
      </c>
      <c r="K48" s="15">
        <v>-1150</v>
      </c>
      <c r="L48" s="15">
        <v>-700</v>
      </c>
      <c r="M48" s="15">
        <v>-700</v>
      </c>
      <c r="O48" s="11"/>
    </row>
    <row r="49" spans="2:17" ht="15.75" customHeight="1" x14ac:dyDescent="0.2">
      <c r="C49" s="7" t="s">
        <v>12</v>
      </c>
      <c r="D49" s="7"/>
      <c r="E49" s="7"/>
      <c r="F49" s="74">
        <f>SUM(F48,F47)</f>
        <v>-700</v>
      </c>
      <c r="G49" s="12">
        <f>SUM(G47:G48)</f>
        <v>-457.29999999999995</v>
      </c>
      <c r="H49" s="12">
        <f>SUM(H47:H48)</f>
        <v>-900</v>
      </c>
      <c r="I49" s="13">
        <f t="shared" ref="I49:K49" si="3">SUM(I47:I48)</f>
        <v>-587.25</v>
      </c>
      <c r="J49" s="8">
        <f t="shared" si="3"/>
        <v>-900</v>
      </c>
      <c r="K49" s="11">
        <f t="shared" si="3"/>
        <v>-950</v>
      </c>
      <c r="L49" s="11">
        <v>-500</v>
      </c>
      <c r="M49" s="11">
        <v>-500</v>
      </c>
    </row>
    <row r="50" spans="2:17" ht="15.75" customHeight="1" x14ac:dyDescent="0.2">
      <c r="C50" s="7"/>
      <c r="D50" s="7"/>
      <c r="E50" s="7"/>
      <c r="F50" s="74"/>
      <c r="G50" s="12"/>
      <c r="H50" s="12"/>
      <c r="I50" s="13"/>
      <c r="J50" s="10"/>
    </row>
    <row r="51" spans="2:17" ht="15.75" customHeight="1" x14ac:dyDescent="0.2">
      <c r="C51" s="7" t="s">
        <v>22</v>
      </c>
      <c r="D51" s="7"/>
      <c r="E51" s="7"/>
      <c r="F51" s="74"/>
      <c r="G51" s="12"/>
      <c r="H51" s="12"/>
      <c r="I51" s="13"/>
      <c r="J51" s="10"/>
    </row>
    <row r="52" spans="2:17" ht="15.75" customHeight="1" x14ac:dyDescent="0.2">
      <c r="B52" s="11">
        <v>3700</v>
      </c>
      <c r="C52" s="7" t="s">
        <v>9</v>
      </c>
      <c r="D52" s="7"/>
      <c r="E52" s="7"/>
      <c r="F52" s="74">
        <v>700</v>
      </c>
      <c r="G52" s="25">
        <v>894.07</v>
      </c>
      <c r="H52" s="12">
        <v>500</v>
      </c>
      <c r="I52" s="13">
        <v>995</v>
      </c>
      <c r="J52" s="10">
        <v>500</v>
      </c>
      <c r="K52" s="11">
        <v>500</v>
      </c>
      <c r="L52" s="11">
        <v>500</v>
      </c>
      <c r="M52" s="11">
        <v>500</v>
      </c>
      <c r="O52" s="61" t="s">
        <v>75</v>
      </c>
      <c r="Q52" s="11"/>
    </row>
    <row r="53" spans="2:17" ht="15.75" customHeight="1" x14ac:dyDescent="0.2">
      <c r="B53" s="15">
        <v>4700</v>
      </c>
      <c r="C53" s="16" t="s">
        <v>11</v>
      </c>
      <c r="D53" s="16"/>
      <c r="E53" s="16"/>
      <c r="F53" s="73">
        <v>-1300</v>
      </c>
      <c r="G53" s="17">
        <v>-1376.43</v>
      </c>
      <c r="H53" s="17">
        <v>-1400</v>
      </c>
      <c r="I53" s="18">
        <v>-1882.67</v>
      </c>
      <c r="J53" s="19">
        <v>-1200</v>
      </c>
      <c r="K53" s="15">
        <v>-1100</v>
      </c>
      <c r="L53" s="15">
        <v>-900</v>
      </c>
      <c r="M53" s="15">
        <v>-900</v>
      </c>
    </row>
    <row r="54" spans="2:17" ht="15.75" customHeight="1" x14ac:dyDescent="0.2">
      <c r="C54" s="7" t="s">
        <v>12</v>
      </c>
      <c r="D54" s="7"/>
      <c r="E54" s="7"/>
      <c r="F54" s="74">
        <f>SUM(F52,F53)</f>
        <v>-600</v>
      </c>
      <c r="G54" s="12">
        <f>SUM(G52:G53)</f>
        <v>-482.36</v>
      </c>
      <c r="H54" s="12">
        <f t="shared" ref="H54:J54" si="4">SUM(H52:H53)</f>
        <v>-900</v>
      </c>
      <c r="I54" s="13">
        <f t="shared" si="4"/>
        <v>-887.67000000000007</v>
      </c>
      <c r="J54" s="8">
        <f t="shared" si="4"/>
        <v>-700</v>
      </c>
      <c r="K54" s="11">
        <f>K52+K53</f>
        <v>-600</v>
      </c>
      <c r="L54" s="11">
        <v>-400</v>
      </c>
      <c r="M54" s="11">
        <v>-400</v>
      </c>
    </row>
    <row r="55" spans="2:17" ht="15.75" customHeight="1" x14ac:dyDescent="0.2">
      <c r="C55" s="7"/>
      <c r="D55" s="7"/>
      <c r="E55" s="7"/>
      <c r="F55" s="74"/>
      <c r="G55" s="12"/>
      <c r="H55" s="12"/>
      <c r="I55" s="13"/>
      <c r="J55" s="10"/>
    </row>
    <row r="56" spans="2:17" ht="15.75" customHeight="1" x14ac:dyDescent="0.2">
      <c r="C56" s="7" t="s">
        <v>23</v>
      </c>
      <c r="D56" s="7"/>
      <c r="E56" s="7"/>
      <c r="F56" s="74"/>
      <c r="G56" s="12"/>
      <c r="H56" s="12"/>
      <c r="I56" s="13"/>
      <c r="J56" s="10"/>
    </row>
    <row r="57" spans="2:17" ht="15.75" customHeight="1" x14ac:dyDescent="0.2">
      <c r="B57" s="11">
        <v>3800</v>
      </c>
      <c r="C57" s="7" t="s">
        <v>9</v>
      </c>
      <c r="D57" s="7"/>
      <c r="E57" s="7"/>
      <c r="F57" s="74">
        <v>50</v>
      </c>
      <c r="G57" s="12">
        <v>0</v>
      </c>
      <c r="H57" s="12">
        <v>200</v>
      </c>
      <c r="I57" s="13">
        <v>35.590000000000003</v>
      </c>
      <c r="J57" s="10">
        <v>250</v>
      </c>
      <c r="K57" s="11">
        <v>250</v>
      </c>
      <c r="L57" s="11">
        <v>250</v>
      </c>
      <c r="M57" s="11">
        <v>250</v>
      </c>
      <c r="O57" s="61" t="s">
        <v>76</v>
      </c>
    </row>
    <row r="58" spans="2:17" ht="15.75" customHeight="1" x14ac:dyDescent="0.2">
      <c r="B58" s="15">
        <v>4800</v>
      </c>
      <c r="C58" s="16" t="s">
        <v>11</v>
      </c>
      <c r="D58" s="16"/>
      <c r="E58" s="16"/>
      <c r="F58" s="73">
        <v>-150</v>
      </c>
      <c r="G58" s="17">
        <v>-23.02</v>
      </c>
      <c r="H58" s="17">
        <v>-300</v>
      </c>
      <c r="I58" s="18">
        <v>-47.07</v>
      </c>
      <c r="J58" s="19">
        <v>-400</v>
      </c>
      <c r="K58" s="15">
        <v>-400</v>
      </c>
      <c r="L58" s="15">
        <v>-400</v>
      </c>
      <c r="M58" s="15">
        <v>-400</v>
      </c>
    </row>
    <row r="59" spans="2:17" ht="15.75" customHeight="1" x14ac:dyDescent="0.2">
      <c r="C59" s="7" t="s">
        <v>12</v>
      </c>
      <c r="D59" s="7"/>
      <c r="E59" s="7"/>
      <c r="F59" s="74">
        <f>SUM(F57,F58)</f>
        <v>-100</v>
      </c>
      <c r="G59" s="12">
        <f t="shared" ref="G59:I59" si="5">SUM(G57:G58)</f>
        <v>-23.02</v>
      </c>
      <c r="H59" s="12">
        <f t="shared" si="5"/>
        <v>-100</v>
      </c>
      <c r="I59" s="13">
        <f t="shared" si="5"/>
        <v>-11.479999999999997</v>
      </c>
      <c r="J59" s="8">
        <v>-150</v>
      </c>
      <c r="K59" s="11">
        <f>SUM(K57:K58)</f>
        <v>-150</v>
      </c>
      <c r="L59" s="11">
        <v>-150</v>
      </c>
      <c r="M59" s="11">
        <v>-150</v>
      </c>
    </row>
    <row r="60" spans="2:17" ht="15.75" customHeight="1" x14ac:dyDescent="0.2">
      <c r="F60" s="75"/>
      <c r="G60" s="1"/>
      <c r="H60" s="1"/>
      <c r="I60" s="13"/>
      <c r="J60" s="10"/>
    </row>
    <row r="61" spans="2:17" ht="15.75" customHeight="1" x14ac:dyDescent="0.2">
      <c r="C61" s="7" t="s">
        <v>24</v>
      </c>
      <c r="D61" s="7"/>
      <c r="E61" s="7"/>
      <c r="F61" s="74"/>
      <c r="G61" s="12"/>
      <c r="H61" s="12"/>
      <c r="I61" s="13"/>
      <c r="J61" s="10"/>
    </row>
    <row r="62" spans="2:17" ht="15.75" customHeight="1" x14ac:dyDescent="0.2">
      <c r="B62" s="11">
        <v>3900</v>
      </c>
      <c r="C62" s="7" t="s">
        <v>9</v>
      </c>
      <c r="D62" s="7"/>
      <c r="E62" s="7"/>
      <c r="F62" s="74">
        <v>60</v>
      </c>
      <c r="G62" s="12">
        <v>74</v>
      </c>
      <c r="H62" s="12">
        <v>60</v>
      </c>
      <c r="I62" s="13">
        <v>60</v>
      </c>
      <c r="J62" s="10">
        <f>700</f>
        <v>700</v>
      </c>
      <c r="K62" s="11">
        <v>700</v>
      </c>
      <c r="L62" s="11">
        <v>700</v>
      </c>
      <c r="M62" s="11">
        <v>700</v>
      </c>
      <c r="O62" s="61" t="s">
        <v>80</v>
      </c>
    </row>
    <row r="63" spans="2:17" ht="15.75" customHeight="1" x14ac:dyDescent="0.2">
      <c r="B63" s="15">
        <v>4900</v>
      </c>
      <c r="C63" s="16" t="s">
        <v>11</v>
      </c>
      <c r="D63" s="16"/>
      <c r="E63" s="16"/>
      <c r="F63" s="73">
        <v>-60</v>
      </c>
      <c r="G63" s="17">
        <v>0</v>
      </c>
      <c r="H63" s="17">
        <v>-60</v>
      </c>
      <c r="I63" s="18">
        <v>-37.19</v>
      </c>
      <c r="J63" s="19">
        <f>-700</f>
        <v>-700</v>
      </c>
      <c r="K63" s="15">
        <v>-700</v>
      </c>
      <c r="L63" s="15">
        <v>-700</v>
      </c>
      <c r="M63" s="15">
        <v>-700</v>
      </c>
    </row>
    <row r="64" spans="2:17" ht="15.75" customHeight="1" x14ac:dyDescent="0.2">
      <c r="C64" s="7" t="s">
        <v>12</v>
      </c>
      <c r="D64" s="7"/>
      <c r="E64" s="7"/>
      <c r="F64" s="74">
        <f>SUM(F63,F62)</f>
        <v>0</v>
      </c>
      <c r="G64" s="12">
        <f>SUM(G62:G63)</f>
        <v>74</v>
      </c>
      <c r="H64" s="12">
        <f>SUM(H62:H63)</f>
        <v>0</v>
      </c>
      <c r="I64" s="13">
        <f>SUM(I62:I63)</f>
        <v>22.810000000000002</v>
      </c>
      <c r="J64" s="8">
        <f>J62+J63</f>
        <v>0</v>
      </c>
      <c r="K64" s="11">
        <v>0</v>
      </c>
      <c r="L64" s="11">
        <v>0</v>
      </c>
      <c r="M64" s="11">
        <v>0</v>
      </c>
    </row>
    <row r="65" spans="2:17" ht="15.75" customHeight="1" x14ac:dyDescent="0.2">
      <c r="C65" s="7"/>
      <c r="D65" s="7"/>
      <c r="E65" s="7"/>
      <c r="F65" s="74"/>
      <c r="G65" s="12"/>
      <c r="H65" s="12"/>
      <c r="I65" s="13"/>
      <c r="J65" s="10"/>
    </row>
    <row r="66" spans="2:17" ht="15.75" customHeight="1" x14ac:dyDescent="0.2">
      <c r="C66" s="7" t="s">
        <v>25</v>
      </c>
      <c r="D66" s="7"/>
      <c r="E66" s="7"/>
      <c r="F66" s="74"/>
      <c r="G66" s="12"/>
      <c r="H66" s="12"/>
      <c r="I66" s="13"/>
      <c r="J66" s="10"/>
      <c r="O66" s="11"/>
    </row>
    <row r="67" spans="2:17" ht="15.75" customHeight="1" x14ac:dyDescent="0.2">
      <c r="B67" s="11">
        <v>3950</v>
      </c>
      <c r="C67" s="7" t="s">
        <v>9</v>
      </c>
      <c r="D67" s="7"/>
      <c r="E67" s="7"/>
      <c r="F67" s="74">
        <v>300</v>
      </c>
      <c r="G67" s="25">
        <v>591.41999999999996</v>
      </c>
      <c r="H67" s="12">
        <v>400</v>
      </c>
      <c r="I67" s="13">
        <v>87.99</v>
      </c>
      <c r="J67" s="10">
        <v>400</v>
      </c>
      <c r="K67" s="11">
        <v>0</v>
      </c>
      <c r="L67" s="11">
        <v>0</v>
      </c>
      <c r="M67" s="11">
        <v>0</v>
      </c>
    </row>
    <row r="68" spans="2:17" ht="15.75" customHeight="1" x14ac:dyDescent="0.2">
      <c r="B68" s="15">
        <v>4802</v>
      </c>
      <c r="C68" s="16" t="s">
        <v>11</v>
      </c>
      <c r="D68" s="16"/>
      <c r="E68" s="16"/>
      <c r="F68" s="73">
        <v>-600</v>
      </c>
      <c r="G68" s="26">
        <v>-987.52</v>
      </c>
      <c r="H68" s="17">
        <v>-700</v>
      </c>
      <c r="I68" s="18">
        <v>-380.2</v>
      </c>
      <c r="J68" s="19">
        <v>-700</v>
      </c>
      <c r="K68" s="15">
        <v>-700</v>
      </c>
      <c r="L68" s="15">
        <v>0</v>
      </c>
      <c r="M68" s="15">
        <v>0</v>
      </c>
      <c r="O68" s="95" t="s">
        <v>66</v>
      </c>
      <c r="Q68" s="11"/>
    </row>
    <row r="69" spans="2:17" ht="15.75" customHeight="1" x14ac:dyDescent="0.2">
      <c r="C69" s="7" t="s">
        <v>12</v>
      </c>
      <c r="D69" s="7"/>
      <c r="E69" s="7"/>
      <c r="F69" s="74">
        <f>SUM(F67,F68)</f>
        <v>-300</v>
      </c>
      <c r="G69" s="12">
        <f t="shared" ref="G69:K69" si="6">SUM(G67:G68)</f>
        <v>-396.1</v>
      </c>
      <c r="H69" s="12">
        <f t="shared" si="6"/>
        <v>-300</v>
      </c>
      <c r="I69" s="13">
        <f t="shared" si="6"/>
        <v>-292.20999999999998</v>
      </c>
      <c r="J69" s="8">
        <f t="shared" si="6"/>
        <v>-300</v>
      </c>
      <c r="K69" s="11">
        <f t="shared" si="6"/>
        <v>-700</v>
      </c>
      <c r="L69" s="11">
        <v>0</v>
      </c>
      <c r="M69" s="11">
        <v>0</v>
      </c>
      <c r="O69" s="20"/>
    </row>
    <row r="70" spans="2:17" ht="15.75" customHeight="1" x14ac:dyDescent="0.2">
      <c r="F70" s="75"/>
      <c r="G70" s="1"/>
      <c r="H70" s="1"/>
      <c r="I70" s="13"/>
      <c r="J70" s="10"/>
    </row>
    <row r="71" spans="2:17" ht="15.75" customHeight="1" x14ac:dyDescent="0.2">
      <c r="C71" s="7" t="s">
        <v>26</v>
      </c>
      <c r="D71" s="7"/>
      <c r="E71" s="7"/>
      <c r="F71" s="74"/>
      <c r="G71" s="12"/>
      <c r="H71" s="12"/>
      <c r="I71" s="13"/>
      <c r="J71" s="10"/>
    </row>
    <row r="72" spans="2:17" ht="15.75" customHeight="1" x14ac:dyDescent="0.2">
      <c r="B72" s="11">
        <v>3901</v>
      </c>
      <c r="C72" s="7" t="s">
        <v>9</v>
      </c>
      <c r="D72" s="7"/>
      <c r="E72" s="7"/>
      <c r="F72" s="72">
        <v>0</v>
      </c>
      <c r="G72" s="12">
        <v>0</v>
      </c>
      <c r="H72" s="12">
        <v>0</v>
      </c>
      <c r="I72" s="13">
        <v>0</v>
      </c>
      <c r="J72" s="10">
        <v>0</v>
      </c>
      <c r="K72" s="11">
        <v>0</v>
      </c>
      <c r="L72" s="11">
        <v>0</v>
      </c>
      <c r="M72" s="11">
        <v>0</v>
      </c>
      <c r="O72" s="61" t="s">
        <v>72</v>
      </c>
      <c r="Q72" s="11"/>
    </row>
    <row r="73" spans="2:17" ht="15.75" customHeight="1" x14ac:dyDescent="0.2">
      <c r="B73" s="15">
        <v>4851</v>
      </c>
      <c r="C73" s="16" t="s">
        <v>11</v>
      </c>
      <c r="D73" s="16"/>
      <c r="E73" s="16"/>
      <c r="F73" s="73">
        <v>-200</v>
      </c>
      <c r="G73" s="17">
        <v>-98.03</v>
      </c>
      <c r="H73" s="17">
        <v>-250</v>
      </c>
      <c r="I73" s="18">
        <v>-60.83</v>
      </c>
      <c r="J73" s="19">
        <v>-250</v>
      </c>
      <c r="K73" s="15">
        <v>-350</v>
      </c>
      <c r="L73" s="15">
        <v>-350</v>
      </c>
      <c r="M73" s="15">
        <v>-350</v>
      </c>
      <c r="O73" s="11"/>
    </row>
    <row r="74" spans="2:17" ht="15.75" customHeight="1" x14ac:dyDescent="0.2">
      <c r="C74" s="7" t="s">
        <v>12</v>
      </c>
      <c r="D74" s="7"/>
      <c r="E74" s="7"/>
      <c r="F74" s="74">
        <f>SUM(F72,F73)</f>
        <v>-200</v>
      </c>
      <c r="G74" s="12">
        <f t="shared" ref="G74:I74" si="7">SUM(G72:G73)</f>
        <v>-98.03</v>
      </c>
      <c r="H74" s="12">
        <f t="shared" si="7"/>
        <v>-250</v>
      </c>
      <c r="I74" s="13">
        <f t="shared" si="7"/>
        <v>-60.83</v>
      </c>
      <c r="J74" s="8">
        <v>-250</v>
      </c>
      <c r="K74" s="11">
        <v>-350</v>
      </c>
      <c r="L74" s="11">
        <v>-350</v>
      </c>
      <c r="M74" s="11">
        <v>-350</v>
      </c>
    </row>
    <row r="75" spans="2:17" ht="15.75" customHeight="1" x14ac:dyDescent="0.2">
      <c r="C75" s="7"/>
      <c r="D75" s="7"/>
      <c r="E75" s="7"/>
      <c r="F75" s="74"/>
      <c r="G75" s="12"/>
      <c r="H75" s="12"/>
      <c r="I75" s="13"/>
      <c r="J75" s="10"/>
    </row>
    <row r="76" spans="2:17" ht="15.75" customHeight="1" x14ac:dyDescent="0.2">
      <c r="C76" s="7" t="s">
        <v>27</v>
      </c>
      <c r="D76" s="7"/>
      <c r="E76" s="7"/>
      <c r="F76" s="74"/>
      <c r="G76" s="12"/>
      <c r="H76" s="12"/>
      <c r="I76" s="13"/>
      <c r="J76" s="10"/>
    </row>
    <row r="77" spans="2:17" ht="15.75" customHeight="1" x14ac:dyDescent="0.2">
      <c r="B77" s="11">
        <v>4200</v>
      </c>
      <c r="C77" s="11" t="s">
        <v>9</v>
      </c>
      <c r="D77" s="11"/>
      <c r="E77" s="11"/>
      <c r="F77" s="74"/>
      <c r="G77" s="12"/>
      <c r="H77" s="12"/>
      <c r="I77" s="13"/>
      <c r="J77" s="10"/>
    </row>
    <row r="78" spans="2:17" ht="15.75" customHeight="1" x14ac:dyDescent="0.2">
      <c r="B78" s="11"/>
      <c r="C78" s="11">
        <v>3971</v>
      </c>
      <c r="D78" s="11"/>
      <c r="E78" s="11" t="s">
        <v>28</v>
      </c>
      <c r="F78" s="74"/>
      <c r="G78" s="12">
        <v>27.18</v>
      </c>
      <c r="H78" s="12"/>
      <c r="I78" s="13"/>
      <c r="J78" s="10"/>
    </row>
    <row r="79" spans="2:17" ht="15.75" customHeight="1" x14ac:dyDescent="0.2">
      <c r="B79" s="11"/>
      <c r="C79" s="11"/>
      <c r="D79" s="11"/>
      <c r="E79" s="11"/>
      <c r="F79" s="74"/>
      <c r="G79" s="12"/>
      <c r="H79" s="12"/>
      <c r="I79" s="13"/>
      <c r="J79" s="10"/>
    </row>
    <row r="80" spans="2:17" ht="15.75" customHeight="1" x14ac:dyDescent="0.2">
      <c r="B80" s="11">
        <v>4901</v>
      </c>
      <c r="C80" s="11" t="s">
        <v>11</v>
      </c>
      <c r="D80" s="11"/>
      <c r="E80" s="11"/>
      <c r="F80" s="74"/>
      <c r="G80" s="12"/>
      <c r="H80" s="12"/>
      <c r="I80" s="13"/>
      <c r="J80" s="10"/>
    </row>
    <row r="81" spans="2:17" ht="15.75" customHeight="1" x14ac:dyDescent="0.2">
      <c r="C81" s="27">
        <v>4861</v>
      </c>
      <c r="D81" s="27"/>
      <c r="E81" s="7" t="s">
        <v>29</v>
      </c>
      <c r="F81" s="74">
        <v>-60</v>
      </c>
      <c r="G81" s="12">
        <v>-60</v>
      </c>
      <c r="H81" s="12">
        <v>-60</v>
      </c>
      <c r="I81" s="13">
        <v>-60</v>
      </c>
      <c r="J81" s="10">
        <v>-60</v>
      </c>
      <c r="K81" s="11">
        <v>-60</v>
      </c>
      <c r="L81" s="11">
        <v>-60</v>
      </c>
      <c r="M81" s="11">
        <v>-60</v>
      </c>
    </row>
    <row r="82" spans="2:17" ht="15.75" customHeight="1" x14ac:dyDescent="0.2">
      <c r="C82" s="27">
        <v>4915</v>
      </c>
      <c r="D82" s="27"/>
      <c r="E82" s="7" t="s">
        <v>30</v>
      </c>
      <c r="F82" s="74">
        <v>-10</v>
      </c>
      <c r="G82" s="12">
        <v>-8.75</v>
      </c>
      <c r="H82" s="12">
        <v>-10</v>
      </c>
      <c r="I82" s="13">
        <v>0</v>
      </c>
      <c r="J82" s="10">
        <v>-10</v>
      </c>
      <c r="K82" s="11">
        <v>-10</v>
      </c>
      <c r="L82" s="11">
        <v>-10</v>
      </c>
      <c r="M82" s="11">
        <v>-10</v>
      </c>
    </row>
    <row r="83" spans="2:17" ht="15.75" customHeight="1" x14ac:dyDescent="0.2">
      <c r="C83" s="27">
        <v>4921</v>
      </c>
      <c r="D83" s="27"/>
      <c r="E83" s="7" t="s">
        <v>31</v>
      </c>
      <c r="F83" s="74">
        <v>-600</v>
      </c>
      <c r="G83" s="25">
        <v>-388.15</v>
      </c>
      <c r="H83" s="12">
        <v>-700</v>
      </c>
      <c r="I83" s="13">
        <v>-606.20000000000005</v>
      </c>
      <c r="J83" s="10">
        <v>-700</v>
      </c>
      <c r="K83" s="11">
        <v>-400</v>
      </c>
      <c r="L83" s="11">
        <v>-400</v>
      </c>
      <c r="M83" s="11">
        <v>-400</v>
      </c>
      <c r="O83" s="11"/>
      <c r="Q83" s="11"/>
    </row>
    <row r="84" spans="2:17" ht="15.75" customHeight="1" x14ac:dyDescent="0.2">
      <c r="C84" s="27">
        <v>4931</v>
      </c>
      <c r="D84" s="27"/>
      <c r="E84" s="7" t="s">
        <v>32</v>
      </c>
      <c r="F84" s="74">
        <v>-150</v>
      </c>
      <c r="G84" s="12">
        <v>-115.67</v>
      </c>
      <c r="H84" s="12">
        <v>-150</v>
      </c>
      <c r="I84" s="13">
        <v>-160.51</v>
      </c>
      <c r="J84" s="10">
        <v>-100</v>
      </c>
      <c r="K84" s="11">
        <v>-100</v>
      </c>
      <c r="L84" s="11">
        <v>-100</v>
      </c>
      <c r="M84" s="11">
        <v>-100</v>
      </c>
      <c r="O84" s="14" t="s">
        <v>33</v>
      </c>
    </row>
    <row r="85" spans="2:17" ht="15.75" customHeight="1" x14ac:dyDescent="0.2">
      <c r="C85" s="27">
        <v>4933</v>
      </c>
      <c r="D85" s="27"/>
      <c r="E85" s="7" t="s">
        <v>34</v>
      </c>
      <c r="F85" s="74">
        <v>-300</v>
      </c>
      <c r="G85" s="25">
        <v>-173.76</v>
      </c>
      <c r="H85" s="12">
        <v>-300</v>
      </c>
      <c r="I85" s="13">
        <v>-214.02</v>
      </c>
      <c r="J85" s="10">
        <v>-800</v>
      </c>
      <c r="K85" s="11">
        <v>-1180</v>
      </c>
      <c r="L85" s="11">
        <v>-1180</v>
      </c>
      <c r="M85" s="11">
        <v>-1180</v>
      </c>
      <c r="O85" s="20"/>
    </row>
    <row r="86" spans="2:17" ht="15.75" customHeight="1" x14ac:dyDescent="0.2">
      <c r="C86" s="27">
        <v>4941</v>
      </c>
      <c r="D86" s="27"/>
      <c r="E86" s="7" t="s">
        <v>35</v>
      </c>
      <c r="F86" s="74">
        <v>-100</v>
      </c>
      <c r="G86" s="12">
        <v>-859.52</v>
      </c>
      <c r="H86" s="12">
        <v>-1000</v>
      </c>
      <c r="I86" s="13">
        <v>0</v>
      </c>
      <c r="J86" s="10">
        <v>-50</v>
      </c>
      <c r="K86" s="11">
        <v>-50</v>
      </c>
      <c r="L86" s="11">
        <v>-50</v>
      </c>
      <c r="M86" s="11">
        <v>-50</v>
      </c>
      <c r="O86" s="14"/>
    </row>
    <row r="87" spans="2:17" ht="15.75" customHeight="1" x14ac:dyDescent="0.2">
      <c r="B87" s="28"/>
      <c r="C87" s="27">
        <v>4951</v>
      </c>
      <c r="D87" s="27"/>
      <c r="E87" s="7" t="s">
        <v>36</v>
      </c>
      <c r="F87" s="74">
        <v>-350</v>
      </c>
      <c r="G87" s="25">
        <v>-311.60000000000002</v>
      </c>
      <c r="H87" s="12">
        <v>-350</v>
      </c>
      <c r="I87" s="13">
        <v>-76.790000000000006</v>
      </c>
      <c r="J87" s="10">
        <v>-300</v>
      </c>
      <c r="K87" s="11">
        <v>-300</v>
      </c>
      <c r="L87" s="11">
        <v>-300</v>
      </c>
      <c r="M87" s="11">
        <v>-300</v>
      </c>
      <c r="O87" s="14" t="s">
        <v>79</v>
      </c>
    </row>
    <row r="88" spans="2:17" ht="15.75" customHeight="1" x14ac:dyDescent="0.2">
      <c r="B88" s="28"/>
      <c r="C88" s="27">
        <f>C87+1</f>
        <v>4952</v>
      </c>
      <c r="D88" s="27"/>
      <c r="E88" s="7" t="s">
        <v>37</v>
      </c>
      <c r="F88" s="74">
        <v>-10</v>
      </c>
      <c r="G88" s="12">
        <v>-9.5</v>
      </c>
      <c r="H88" s="12">
        <v>-10</v>
      </c>
      <c r="I88" s="13">
        <v>0</v>
      </c>
      <c r="J88" s="10">
        <v>0</v>
      </c>
      <c r="K88" s="11">
        <v>-200</v>
      </c>
      <c r="L88" s="11">
        <v>-200</v>
      </c>
      <c r="M88" s="11">
        <v>-200</v>
      </c>
      <c r="O88" s="11"/>
      <c r="Q88" s="11"/>
    </row>
    <row r="89" spans="2:17" ht="15.75" customHeight="1" x14ac:dyDescent="0.2">
      <c r="C89" s="29">
        <v>4961</v>
      </c>
      <c r="D89" s="29"/>
      <c r="E89" s="71" t="s">
        <v>38</v>
      </c>
      <c r="F89" s="77">
        <v>-700</v>
      </c>
      <c r="G89" s="25">
        <v>-648.99</v>
      </c>
      <c r="H89" s="30">
        <v>-700</v>
      </c>
      <c r="I89" s="13">
        <v>-430.5</v>
      </c>
      <c r="J89" s="10">
        <v>-600</v>
      </c>
      <c r="K89" s="20">
        <v>-400</v>
      </c>
      <c r="L89" s="20">
        <v>-400</v>
      </c>
      <c r="M89" s="20">
        <v>-400</v>
      </c>
      <c r="O89" s="11"/>
      <c r="Q89" s="11"/>
    </row>
    <row r="90" spans="2:17" ht="15.75" customHeight="1" x14ac:dyDescent="0.2">
      <c r="C90" s="27">
        <v>4971</v>
      </c>
      <c r="D90" s="27"/>
      <c r="E90" s="71" t="s">
        <v>39</v>
      </c>
      <c r="F90" s="77">
        <v>-750</v>
      </c>
      <c r="G90" s="30">
        <v>-752.86</v>
      </c>
      <c r="H90" s="30">
        <v>-760</v>
      </c>
      <c r="I90" s="13">
        <v>-612.52</v>
      </c>
      <c r="J90" s="10">
        <v>-800</v>
      </c>
      <c r="K90" s="20">
        <v>-900</v>
      </c>
      <c r="L90" s="20">
        <v>-900</v>
      </c>
      <c r="M90" s="20">
        <v>-600</v>
      </c>
      <c r="O90" s="11"/>
      <c r="Q90" s="11"/>
    </row>
    <row r="91" spans="2:17" ht="15.75" customHeight="1" x14ac:dyDescent="0.2">
      <c r="B91" s="15"/>
      <c r="C91" s="27">
        <v>4991</v>
      </c>
      <c r="D91" s="27"/>
      <c r="E91" s="7" t="s">
        <v>40</v>
      </c>
      <c r="F91" s="74">
        <v>-700</v>
      </c>
      <c r="G91" s="25">
        <v>-759.02</v>
      </c>
      <c r="H91" s="12">
        <v>-700</v>
      </c>
      <c r="I91" s="13">
        <v>-72.900000000000006</v>
      </c>
      <c r="J91" s="19">
        <v>-400</v>
      </c>
      <c r="K91" s="11">
        <v>0</v>
      </c>
      <c r="L91" s="11">
        <v>0</v>
      </c>
      <c r="M91" s="11">
        <v>0</v>
      </c>
      <c r="O91" s="20"/>
    </row>
    <row r="92" spans="2:17" ht="15.75" customHeight="1" x14ac:dyDescent="0.2">
      <c r="C92" s="22" t="s">
        <v>12</v>
      </c>
      <c r="D92" s="22"/>
      <c r="E92" s="22"/>
      <c r="F92" s="76"/>
      <c r="G92" s="23">
        <f t="shared" ref="G92:H92" si="8">SUM(G81:G91)</f>
        <v>-4087.8199999999997</v>
      </c>
      <c r="H92" s="23">
        <f t="shared" si="8"/>
        <v>-4740</v>
      </c>
      <c r="I92" s="24">
        <f t="shared" ref="I92:M92" si="9">SUM(I81:I91)</f>
        <v>-2233.44</v>
      </c>
      <c r="J92" s="8">
        <f t="shared" si="9"/>
        <v>-3820</v>
      </c>
      <c r="K92" s="21">
        <f t="shared" si="9"/>
        <v>-3600</v>
      </c>
      <c r="L92" s="21">
        <f t="shared" si="9"/>
        <v>-3600</v>
      </c>
      <c r="M92" s="21">
        <f t="shared" si="9"/>
        <v>-3300</v>
      </c>
    </row>
    <row r="93" spans="2:17" ht="15.75" customHeight="1" x14ac:dyDescent="0.2">
      <c r="F93" s="75"/>
      <c r="G93" s="1"/>
      <c r="H93" s="1"/>
      <c r="I93" s="13"/>
      <c r="J93" s="31"/>
    </row>
    <row r="94" spans="2:17" ht="15.75" customHeight="1" x14ac:dyDescent="0.2">
      <c r="B94" s="21"/>
      <c r="C94" s="32" t="s">
        <v>41</v>
      </c>
      <c r="D94" s="32"/>
      <c r="E94" s="32"/>
      <c r="F94" s="78">
        <f>SUM(F78,F72,F67,F62,F57,F52,F47,F42,F37,F32,F27,F22,F17,F12,F7)</f>
        <v>31210</v>
      </c>
      <c r="G94" s="80">
        <f>SUM(G72+G62+G37+G52+G57+G42+G47+G27+G12+G7+G22+G17+G32+G67+G78)</f>
        <v>22175.06</v>
      </c>
      <c r="H94" s="80">
        <f>SUM(H7+H12+H17+H22+H27+H32+H37+H42+H47+H52+H57+H62+H67+H72)</f>
        <v>30460</v>
      </c>
      <c r="I94" s="24">
        <f>SUM(I7,I12,I17,I27,I22,I32,I37,I42,I47,I52,I57,I62,I67,I72)</f>
        <v>53820.919999999991</v>
      </c>
      <c r="J94" s="83">
        <f t="shared" ref="J94:M94" si="10">SUM(J72+J62+J37+J52+J57+J42+J47+J27+J12+J7+J22+J17+J32+J67)</f>
        <v>74050</v>
      </c>
      <c r="K94" s="84">
        <f t="shared" si="10"/>
        <v>28650</v>
      </c>
      <c r="L94" s="84">
        <f t="shared" si="10"/>
        <v>28650</v>
      </c>
      <c r="M94" s="84">
        <f t="shared" si="10"/>
        <v>28650</v>
      </c>
    </row>
    <row r="95" spans="2:17" ht="15.75" customHeight="1" x14ac:dyDescent="0.2">
      <c r="C95" s="34" t="s">
        <v>42</v>
      </c>
      <c r="D95" s="34"/>
      <c r="E95" s="34"/>
      <c r="F95" s="79">
        <f>SUM(F73,F81:F91,F68,F63,F58,F53,F48,F43,F38,F33,F28,F23,F18,F13,F8)</f>
        <v>-40140</v>
      </c>
      <c r="G95" s="81">
        <f>SUM(G73+G63+G38+G53+G58+G43+G48+G28+G13+G8+G23+G18+G33+G68+G92)</f>
        <v>-25614.31</v>
      </c>
      <c r="H95" s="81">
        <f>SUM(H8+H13+H18+H23+H28+H33+H38+H43+H48+H53+H58+H63+H68+H73+H92)</f>
        <v>-40750</v>
      </c>
      <c r="I95" s="13">
        <f>SUM(I8,I13,I18,I23,I28,I33,I38,I43,I48,I53,I58,I63,I68,I73,I81,I82,I83,I84,I85,I86,I87,I88,I89,I90,I91)</f>
        <v>-74808.81</v>
      </c>
      <c r="J95" s="85">
        <f t="shared" ref="J95:M95" si="11">SUM(J73+J63+J38+J53+J58+J43+J48+J28+J13+J8+J23+J18+J33+J68+J92)</f>
        <v>-92970</v>
      </c>
      <c r="K95" s="86">
        <f t="shared" si="11"/>
        <v>-37150</v>
      </c>
      <c r="L95" s="86">
        <f t="shared" si="11"/>
        <v>-36450</v>
      </c>
      <c r="M95" s="86">
        <f t="shared" si="11"/>
        <v>-36150</v>
      </c>
    </row>
    <row r="96" spans="2:17" ht="15.75" customHeight="1" x14ac:dyDescent="0.2">
      <c r="C96" s="7"/>
      <c r="D96" s="7"/>
      <c r="E96" s="7"/>
      <c r="F96" s="65"/>
      <c r="G96" s="82"/>
      <c r="H96" s="82"/>
      <c r="I96" s="13"/>
      <c r="J96" s="87"/>
      <c r="K96" s="59"/>
      <c r="L96" s="59"/>
      <c r="M96" s="59"/>
    </row>
    <row r="97" spans="2:17" ht="15.75" customHeight="1" x14ac:dyDescent="0.2">
      <c r="C97" s="32" t="s">
        <v>43</v>
      </c>
      <c r="D97" s="32"/>
      <c r="E97" s="32"/>
      <c r="F97" s="78">
        <f>SUM(F94,F95)</f>
        <v>-8930</v>
      </c>
      <c r="G97" s="80">
        <f>SUM(G94:G95)</f>
        <v>-3439.25</v>
      </c>
      <c r="H97" s="80">
        <f t="shared" ref="H97:I97" si="12">SUM(H94:H95)</f>
        <v>-10290</v>
      </c>
      <c r="I97" s="24">
        <f t="shared" si="12"/>
        <v>-20987.890000000007</v>
      </c>
      <c r="J97" s="83">
        <f t="shared" ref="J97:M97" si="13">J94+J95</f>
        <v>-18920</v>
      </c>
      <c r="K97" s="84">
        <f t="shared" si="13"/>
        <v>-8500</v>
      </c>
      <c r="L97" s="88">
        <f t="shared" si="13"/>
        <v>-7800</v>
      </c>
      <c r="M97" s="88">
        <f t="shared" si="13"/>
        <v>-7500</v>
      </c>
    </row>
    <row r="98" spans="2:17" ht="15.75" customHeight="1" x14ac:dyDescent="0.2">
      <c r="C98" s="7"/>
      <c r="D98" s="7"/>
      <c r="E98" s="7"/>
      <c r="F98" s="65"/>
      <c r="G98" s="12"/>
      <c r="H98" s="12"/>
      <c r="I98" s="13"/>
      <c r="J98" s="10"/>
    </row>
    <row r="99" spans="2:17" ht="15.75" customHeight="1" x14ac:dyDescent="0.2">
      <c r="C99" s="9" t="s">
        <v>44</v>
      </c>
      <c r="D99" s="9"/>
      <c r="E99" s="9"/>
      <c r="F99" s="66"/>
      <c r="G99" s="35"/>
      <c r="H99" s="35"/>
      <c r="I99" s="13"/>
      <c r="J99" s="10"/>
    </row>
    <row r="100" spans="2:17" ht="15.75" customHeight="1" x14ac:dyDescent="0.2">
      <c r="G100" s="1"/>
      <c r="H100" s="1"/>
      <c r="I100" s="13"/>
      <c r="J100" s="10"/>
    </row>
    <row r="101" spans="2:17" ht="15.75" customHeight="1" x14ac:dyDescent="0.2">
      <c r="C101" s="7" t="s">
        <v>45</v>
      </c>
      <c r="D101" s="7"/>
      <c r="E101" s="7"/>
      <c r="F101" s="65"/>
      <c r="G101" s="12"/>
      <c r="H101" s="12"/>
      <c r="I101" s="13"/>
      <c r="J101" s="10"/>
    </row>
    <row r="102" spans="2:17" ht="15.75" customHeight="1" x14ac:dyDescent="0.2">
      <c r="B102" s="11">
        <v>7300</v>
      </c>
      <c r="C102" s="7" t="s">
        <v>9</v>
      </c>
      <c r="D102" s="7"/>
      <c r="E102" s="7"/>
      <c r="F102" s="65"/>
      <c r="G102" s="12"/>
      <c r="H102" s="12"/>
      <c r="I102" s="13"/>
      <c r="J102" s="10"/>
    </row>
    <row r="103" spans="2:17" ht="15.75" customHeight="1" x14ac:dyDescent="0.2">
      <c r="C103" s="11">
        <v>7300</v>
      </c>
      <c r="D103" s="11"/>
      <c r="E103" s="7" t="s">
        <v>46</v>
      </c>
      <c r="F103" s="72">
        <v>0</v>
      </c>
      <c r="G103" s="12">
        <v>0</v>
      </c>
      <c r="H103" s="12">
        <v>0</v>
      </c>
      <c r="I103" s="13">
        <v>0</v>
      </c>
      <c r="J103" s="10">
        <v>0</v>
      </c>
      <c r="K103" s="11">
        <v>0</v>
      </c>
      <c r="L103" s="11">
        <v>0</v>
      </c>
      <c r="M103" s="11">
        <v>0</v>
      </c>
    </row>
    <row r="104" spans="2:17" ht="15.75" customHeight="1" x14ac:dyDescent="0.2">
      <c r="C104" s="11">
        <v>7310</v>
      </c>
      <c r="D104" s="11"/>
      <c r="E104" s="7" t="s">
        <v>47</v>
      </c>
      <c r="F104" s="72">
        <v>1500</v>
      </c>
      <c r="G104" s="12">
        <v>1788.91</v>
      </c>
      <c r="H104" s="12">
        <f>60*25</f>
        <v>1500</v>
      </c>
      <c r="I104" s="13">
        <v>1969.11</v>
      </c>
      <c r="J104" s="10">
        <v>250</v>
      </c>
      <c r="K104" s="11">
        <v>250</v>
      </c>
      <c r="L104" s="11">
        <v>250</v>
      </c>
      <c r="M104" s="11">
        <v>250</v>
      </c>
      <c r="O104" s="14" t="s">
        <v>48</v>
      </c>
    </row>
    <row r="105" spans="2:17" ht="15.75" customHeight="1" x14ac:dyDescent="0.2">
      <c r="C105" s="11">
        <v>7302</v>
      </c>
      <c r="D105" s="11"/>
      <c r="E105" s="90" t="s">
        <v>49</v>
      </c>
      <c r="F105" s="91">
        <v>2200</v>
      </c>
      <c r="G105" s="30">
        <v>2300</v>
      </c>
      <c r="H105" s="30">
        <v>2400</v>
      </c>
      <c r="I105" s="13">
        <v>2720</v>
      </c>
      <c r="J105" s="10">
        <v>2000</v>
      </c>
      <c r="K105" s="11">
        <v>1800</v>
      </c>
      <c r="L105" s="11">
        <v>1500</v>
      </c>
      <c r="M105" s="11">
        <v>800</v>
      </c>
      <c r="O105" s="11"/>
      <c r="Q105" s="11"/>
    </row>
    <row r="106" spans="2:17" ht="15.75" customHeight="1" x14ac:dyDescent="0.2">
      <c r="C106" s="11">
        <v>7301</v>
      </c>
      <c r="D106" s="11"/>
      <c r="E106" s="7" t="s">
        <v>50</v>
      </c>
      <c r="F106" s="77">
        <v>4000</v>
      </c>
      <c r="G106" s="30">
        <v>3587.43</v>
      </c>
      <c r="H106" s="30">
        <v>3000</v>
      </c>
      <c r="I106" s="13">
        <v>3820.55</v>
      </c>
      <c r="J106" s="10">
        <v>3000</v>
      </c>
      <c r="K106" s="11">
        <v>3000</v>
      </c>
      <c r="L106" s="11">
        <v>3000</v>
      </c>
      <c r="M106" s="11">
        <v>3000</v>
      </c>
      <c r="O106" t="s">
        <v>82</v>
      </c>
    </row>
    <row r="107" spans="2:17" ht="15.75" customHeight="1" x14ac:dyDescent="0.2">
      <c r="C107" s="11">
        <v>7311</v>
      </c>
      <c r="D107" s="11"/>
      <c r="E107" s="7" t="s">
        <v>51</v>
      </c>
      <c r="F107" s="74">
        <v>500</v>
      </c>
      <c r="G107" s="12">
        <v>525</v>
      </c>
      <c r="H107" s="12">
        <v>500</v>
      </c>
      <c r="I107" s="13">
        <v>2696.13</v>
      </c>
      <c r="J107" s="10">
        <v>400</v>
      </c>
      <c r="K107" s="11">
        <v>400</v>
      </c>
      <c r="L107" s="11">
        <v>400</v>
      </c>
      <c r="M107" s="11">
        <v>400</v>
      </c>
      <c r="O107" s="14" t="s">
        <v>52</v>
      </c>
    </row>
    <row r="108" spans="2:17" ht="15.75" customHeight="1" x14ac:dyDescent="0.2">
      <c r="C108" s="11">
        <v>7305</v>
      </c>
      <c r="D108" s="11"/>
      <c r="E108" s="7" t="s">
        <v>53</v>
      </c>
      <c r="F108" s="74">
        <v>3100</v>
      </c>
      <c r="G108" s="12">
        <v>3300</v>
      </c>
      <c r="H108" s="12">
        <v>4000</v>
      </c>
      <c r="I108" s="13">
        <v>3400</v>
      </c>
      <c r="J108" s="10">
        <v>2100</v>
      </c>
      <c r="K108" s="11">
        <v>3650</v>
      </c>
      <c r="L108" s="11">
        <v>1300</v>
      </c>
      <c r="M108" s="11">
        <v>1300</v>
      </c>
      <c r="O108" s="11"/>
      <c r="Q108" s="11"/>
    </row>
    <row r="109" spans="2:17" ht="15.75" customHeight="1" x14ac:dyDescent="0.2">
      <c r="B109" s="11">
        <v>7400</v>
      </c>
      <c r="C109" s="7" t="s">
        <v>11</v>
      </c>
      <c r="D109" s="7"/>
      <c r="E109" s="7"/>
      <c r="F109" s="74"/>
      <c r="G109" s="12"/>
      <c r="H109" s="12"/>
      <c r="I109" s="13"/>
      <c r="J109" s="10"/>
    </row>
    <row r="110" spans="2:17" ht="15.75" customHeight="1" x14ac:dyDescent="0.2">
      <c r="C110" s="11">
        <v>7400</v>
      </c>
      <c r="D110" s="11"/>
      <c r="E110" s="7" t="s">
        <v>46</v>
      </c>
      <c r="F110" s="74">
        <v>0</v>
      </c>
      <c r="G110" s="12">
        <v>0</v>
      </c>
      <c r="H110" s="12">
        <v>0</v>
      </c>
      <c r="I110" s="13">
        <v>0</v>
      </c>
      <c r="J110" s="10">
        <v>0</v>
      </c>
      <c r="K110" s="11">
        <v>0</v>
      </c>
      <c r="L110" s="11">
        <v>0</v>
      </c>
      <c r="M110" s="11">
        <v>0</v>
      </c>
    </row>
    <row r="111" spans="2:17" ht="15.75" customHeight="1" x14ac:dyDescent="0.2">
      <c r="C111" s="11">
        <v>7410</v>
      </c>
      <c r="D111" s="11"/>
      <c r="E111" s="7" t="s">
        <v>54</v>
      </c>
      <c r="F111" s="74">
        <v>-1000</v>
      </c>
      <c r="G111" s="12">
        <v>-668.53</v>
      </c>
      <c r="H111" s="12">
        <v>-400</v>
      </c>
      <c r="I111" s="13">
        <v>-401.4</v>
      </c>
      <c r="J111" s="10">
        <v>-300</v>
      </c>
      <c r="K111" s="11">
        <v>-300</v>
      </c>
      <c r="L111" s="11">
        <v>-300</v>
      </c>
      <c r="M111" s="11">
        <v>-300</v>
      </c>
      <c r="O111" t="s">
        <v>83</v>
      </c>
    </row>
    <row r="112" spans="2:17" ht="15.75" customHeight="1" x14ac:dyDescent="0.2">
      <c r="C112" s="11">
        <v>7490</v>
      </c>
      <c r="D112" s="11"/>
      <c r="E112" s="7" t="s">
        <v>55</v>
      </c>
      <c r="F112" s="74">
        <v>-5000</v>
      </c>
      <c r="G112" s="12">
        <v>-4646.62</v>
      </c>
      <c r="H112" s="12">
        <v>-5000</v>
      </c>
      <c r="I112" s="13">
        <v>-5995.98</v>
      </c>
      <c r="J112" s="10">
        <v>-3000</v>
      </c>
      <c r="K112" s="11">
        <v>-4900</v>
      </c>
      <c r="L112" s="11">
        <v>-2200</v>
      </c>
      <c r="M112" s="11">
        <v>-2200</v>
      </c>
      <c r="O112" s="11"/>
      <c r="Q112" s="11"/>
    </row>
    <row r="113" spans="2:20" ht="15.75" customHeight="1" x14ac:dyDescent="0.2">
      <c r="C113" s="11">
        <v>7491</v>
      </c>
      <c r="D113" s="11"/>
      <c r="E113" s="7" t="s">
        <v>56</v>
      </c>
      <c r="F113" s="74">
        <v>-100</v>
      </c>
      <c r="G113" s="12">
        <v>0</v>
      </c>
      <c r="H113" s="12">
        <v>-150</v>
      </c>
      <c r="I113" s="13">
        <v>-490.01</v>
      </c>
      <c r="J113" s="36">
        <v>-200</v>
      </c>
      <c r="O113" s="14"/>
    </row>
    <row r="114" spans="2:20" ht="15.75" customHeight="1" x14ac:dyDescent="0.2">
      <c r="C114" s="11">
        <v>7401</v>
      </c>
      <c r="D114" s="11"/>
      <c r="E114" s="71" t="s">
        <v>57</v>
      </c>
      <c r="F114" s="77">
        <v>-100</v>
      </c>
      <c r="G114" s="30">
        <v>-6.63</v>
      </c>
      <c r="H114" s="30">
        <v>-100</v>
      </c>
      <c r="I114" s="13">
        <v>-18</v>
      </c>
      <c r="J114" s="37">
        <v>-100</v>
      </c>
      <c r="K114" s="11">
        <v>0</v>
      </c>
      <c r="L114" s="11">
        <v>0</v>
      </c>
      <c r="M114" s="11">
        <v>0</v>
      </c>
      <c r="O114" s="20"/>
    </row>
    <row r="115" spans="2:20" ht="15.75" customHeight="1" x14ac:dyDescent="0.2">
      <c r="C115" s="11">
        <v>7408</v>
      </c>
      <c r="D115" s="11"/>
      <c r="E115" s="71" t="s">
        <v>58</v>
      </c>
      <c r="F115" s="77">
        <v>0</v>
      </c>
      <c r="G115" s="30">
        <v>-1303.5</v>
      </c>
      <c r="H115" s="30">
        <v>-1000</v>
      </c>
      <c r="I115" s="13">
        <v>0</v>
      </c>
      <c r="J115" s="38">
        <v>0</v>
      </c>
      <c r="K115" s="11">
        <v>0</v>
      </c>
      <c r="L115" s="11">
        <v>0</v>
      </c>
      <c r="M115" s="11">
        <v>0</v>
      </c>
      <c r="O115" s="20"/>
    </row>
    <row r="116" spans="2:20" ht="15.75" customHeight="1" x14ac:dyDescent="0.2">
      <c r="C116" s="22" t="s">
        <v>12</v>
      </c>
      <c r="D116" s="22"/>
      <c r="E116" s="22"/>
      <c r="F116" s="92">
        <f>SUM(F103,F104,F105,F106,F107,F108,F110,F111,F112,F113,F114,F115)</f>
        <v>5100</v>
      </c>
      <c r="G116" s="23">
        <f t="shared" ref="G116:M116" si="14">SUM(G103:G115)</f>
        <v>4876.0599999999995</v>
      </c>
      <c r="H116" s="23">
        <f t="shared" si="14"/>
        <v>4750</v>
      </c>
      <c r="I116" s="24">
        <f t="shared" si="14"/>
        <v>7700.4000000000015</v>
      </c>
      <c r="J116" s="8">
        <f t="shared" si="14"/>
        <v>4150</v>
      </c>
      <c r="K116" s="21">
        <f t="shared" si="14"/>
        <v>3900</v>
      </c>
      <c r="L116" s="21">
        <f t="shared" si="14"/>
        <v>3950</v>
      </c>
      <c r="M116" s="21">
        <f t="shared" si="14"/>
        <v>3250</v>
      </c>
    </row>
    <row r="117" spans="2:20" ht="15.75" customHeight="1" x14ac:dyDescent="0.2">
      <c r="G117" s="1"/>
      <c r="H117" s="1"/>
      <c r="I117" s="13"/>
      <c r="J117" s="10"/>
    </row>
    <row r="118" spans="2:20" ht="15.75" customHeight="1" x14ac:dyDescent="0.2">
      <c r="C118" s="7" t="s">
        <v>59</v>
      </c>
      <c r="D118" s="7"/>
      <c r="E118" s="7"/>
      <c r="F118" s="65"/>
      <c r="G118" s="12"/>
      <c r="H118" s="12"/>
      <c r="I118" s="13"/>
      <c r="J118" s="10"/>
      <c r="O118" s="96" t="s">
        <v>81</v>
      </c>
      <c r="P118" s="96"/>
      <c r="Q118" s="96"/>
      <c r="R118" s="96"/>
      <c r="S118" s="96"/>
      <c r="T118" s="96"/>
    </row>
    <row r="119" spans="2:20" ht="15.75" customHeight="1" x14ac:dyDescent="0.2">
      <c r="B119" s="11">
        <v>8800</v>
      </c>
      <c r="C119" s="7" t="s">
        <v>9</v>
      </c>
      <c r="D119" s="7"/>
      <c r="E119" s="7"/>
      <c r="F119" s="65"/>
      <c r="G119" s="12"/>
      <c r="H119" s="12"/>
      <c r="I119" s="13"/>
      <c r="J119" s="10"/>
      <c r="O119" s="96"/>
      <c r="P119" s="96"/>
      <c r="Q119" s="96"/>
      <c r="R119" s="96"/>
      <c r="S119" s="96"/>
      <c r="T119" s="96"/>
    </row>
    <row r="120" spans="2:20" ht="15.75" customHeight="1" x14ac:dyDescent="0.2">
      <c r="C120" s="11">
        <v>8800</v>
      </c>
      <c r="D120" s="11"/>
      <c r="E120" s="71" t="s">
        <v>60</v>
      </c>
      <c r="F120" s="91">
        <v>1000</v>
      </c>
      <c r="G120" s="30">
        <v>1214</v>
      </c>
      <c r="H120" s="30">
        <v>1400</v>
      </c>
      <c r="I120" s="13">
        <v>1470</v>
      </c>
      <c r="J120" s="39">
        <v>1000</v>
      </c>
      <c r="K120" s="11">
        <v>1200</v>
      </c>
      <c r="L120" s="11">
        <v>1200</v>
      </c>
      <c r="M120" s="11">
        <v>1300</v>
      </c>
      <c r="O120" s="96"/>
      <c r="P120" s="96"/>
      <c r="Q120" s="96"/>
      <c r="R120" s="96"/>
      <c r="S120" s="96"/>
      <c r="T120" s="96"/>
    </row>
    <row r="121" spans="2:20" ht="15.75" customHeight="1" x14ac:dyDescent="0.2">
      <c r="C121" s="11">
        <v>8801</v>
      </c>
      <c r="D121" s="11"/>
      <c r="E121" s="71" t="s">
        <v>61</v>
      </c>
      <c r="F121" s="77">
        <v>1200</v>
      </c>
      <c r="G121" s="30">
        <v>1251</v>
      </c>
      <c r="H121" s="30">
        <v>1200</v>
      </c>
      <c r="I121" s="13">
        <v>1518.75</v>
      </c>
      <c r="J121" s="10">
        <v>1200</v>
      </c>
      <c r="K121" s="11">
        <v>2250</v>
      </c>
      <c r="L121" s="11">
        <v>2250</v>
      </c>
      <c r="M121" s="11">
        <v>2150</v>
      </c>
      <c r="O121" s="61" t="s">
        <v>78</v>
      </c>
    </row>
    <row r="122" spans="2:20" ht="15.75" customHeight="1" x14ac:dyDescent="0.2">
      <c r="B122" s="11">
        <v>8600</v>
      </c>
      <c r="C122" s="11" t="s">
        <v>11</v>
      </c>
      <c r="D122" s="11"/>
      <c r="E122" s="11"/>
      <c r="F122" s="68"/>
      <c r="G122" s="12"/>
      <c r="H122" s="12"/>
      <c r="I122" s="13"/>
      <c r="J122" s="19"/>
    </row>
    <row r="123" spans="2:20" ht="15.75" customHeight="1" x14ac:dyDescent="0.2">
      <c r="C123" s="22" t="s">
        <v>12</v>
      </c>
      <c r="D123" s="22"/>
      <c r="E123" s="22"/>
      <c r="F123" s="92">
        <f>SUM(F120,F121)</f>
        <v>2200</v>
      </c>
      <c r="G123" s="23">
        <f>SUM(G120:G121)</f>
        <v>2465</v>
      </c>
      <c r="H123" s="23">
        <f>SUM(H120:H121)</f>
        <v>2600</v>
      </c>
      <c r="I123" s="24">
        <f t="shared" ref="I123:M123" si="15">SUM(I120:I121)</f>
        <v>2988.75</v>
      </c>
      <c r="J123" s="8">
        <f t="shared" si="15"/>
        <v>2200</v>
      </c>
      <c r="K123" s="21">
        <f t="shared" si="15"/>
        <v>3450</v>
      </c>
      <c r="L123" s="21">
        <f t="shared" si="15"/>
        <v>3450</v>
      </c>
      <c r="M123" s="21">
        <f t="shared" si="15"/>
        <v>3450</v>
      </c>
    </row>
    <row r="124" spans="2:20" ht="15.75" customHeight="1" x14ac:dyDescent="0.2">
      <c r="G124" s="1"/>
      <c r="H124" s="1"/>
      <c r="I124" s="13"/>
      <c r="J124" s="10"/>
    </row>
    <row r="125" spans="2:20" ht="15.75" customHeight="1" x14ac:dyDescent="0.2">
      <c r="C125" s="11" t="s">
        <v>62</v>
      </c>
      <c r="D125" s="11"/>
      <c r="E125" s="11"/>
      <c r="F125" s="68"/>
      <c r="G125" s="12"/>
      <c r="H125" s="12"/>
      <c r="I125" s="13"/>
      <c r="J125" s="10"/>
    </row>
    <row r="126" spans="2:20" ht="15.75" customHeight="1" x14ac:dyDescent="0.2">
      <c r="B126" s="11">
        <v>9000</v>
      </c>
      <c r="C126" s="11" t="s">
        <v>9</v>
      </c>
      <c r="D126" s="11"/>
      <c r="E126" s="11"/>
      <c r="F126" s="68"/>
      <c r="G126" s="12"/>
      <c r="H126" s="12"/>
      <c r="I126" s="13"/>
      <c r="J126" s="10"/>
    </row>
    <row r="127" spans="2:20" ht="15.75" customHeight="1" x14ac:dyDescent="0.2">
      <c r="C127" s="11">
        <v>9041</v>
      </c>
      <c r="D127" s="11"/>
      <c r="E127" s="7" t="s">
        <v>63</v>
      </c>
      <c r="F127" s="74">
        <v>750</v>
      </c>
      <c r="G127" s="12">
        <v>830.5</v>
      </c>
      <c r="H127" s="12">
        <v>750</v>
      </c>
      <c r="I127" s="13">
        <v>785.02</v>
      </c>
      <c r="J127" s="10">
        <v>700</v>
      </c>
      <c r="K127" s="11">
        <v>600</v>
      </c>
      <c r="L127" s="11">
        <v>600</v>
      </c>
      <c r="M127" s="11">
        <v>600</v>
      </c>
      <c r="O127" s="11"/>
      <c r="Q127" s="11"/>
    </row>
    <row r="128" spans="2:20" ht="15.75" customHeight="1" x14ac:dyDescent="0.2">
      <c r="C128" s="11">
        <v>9050</v>
      </c>
      <c r="D128" s="11"/>
      <c r="E128" s="7" t="s">
        <v>64</v>
      </c>
      <c r="F128" s="89">
        <v>0</v>
      </c>
      <c r="G128" s="12">
        <v>0</v>
      </c>
      <c r="H128" s="12">
        <v>0</v>
      </c>
      <c r="I128" s="13">
        <v>0</v>
      </c>
      <c r="J128" s="10">
        <v>50</v>
      </c>
      <c r="K128" s="11">
        <v>50</v>
      </c>
      <c r="L128" s="11">
        <v>50</v>
      </c>
      <c r="M128" s="11">
        <v>50</v>
      </c>
    </row>
    <row r="129" spans="2:15" ht="15.75" customHeight="1" x14ac:dyDescent="0.2">
      <c r="B129" s="15">
        <v>9100</v>
      </c>
      <c r="C129" s="15" t="s">
        <v>11</v>
      </c>
      <c r="D129" s="15"/>
      <c r="E129" s="15"/>
      <c r="F129" s="69"/>
      <c r="G129" s="17"/>
      <c r="H129" s="17"/>
      <c r="I129" s="18"/>
      <c r="J129" s="19"/>
      <c r="K129" s="15"/>
      <c r="L129" s="15"/>
      <c r="M129" s="15"/>
    </row>
    <row r="130" spans="2:15" ht="15.75" customHeight="1" x14ac:dyDescent="0.2">
      <c r="B130" s="40"/>
      <c r="C130" s="11" t="s">
        <v>12</v>
      </c>
      <c r="D130" s="11"/>
      <c r="E130" s="11"/>
      <c r="F130" s="74">
        <f>SUM(F127,F128)</f>
        <v>750</v>
      </c>
      <c r="G130" s="12">
        <f>SUM(G127:G128)</f>
        <v>830.5</v>
      </c>
      <c r="H130" s="12">
        <f>SUM(H127:H128)</f>
        <v>750</v>
      </c>
      <c r="I130" s="13">
        <f t="shared" ref="I130:M130" si="16">SUM(I127:I128)</f>
        <v>785.02</v>
      </c>
      <c r="J130" s="8">
        <f t="shared" si="16"/>
        <v>750</v>
      </c>
      <c r="K130" s="11">
        <f t="shared" si="16"/>
        <v>650</v>
      </c>
      <c r="L130" s="11">
        <f t="shared" si="16"/>
        <v>650</v>
      </c>
      <c r="M130" s="11">
        <f t="shared" si="16"/>
        <v>650</v>
      </c>
    </row>
    <row r="131" spans="2:15" ht="15.75" customHeight="1" x14ac:dyDescent="0.2">
      <c r="B131" s="40"/>
      <c r="G131" s="1"/>
      <c r="H131" s="1"/>
      <c r="I131" s="13"/>
      <c r="J131" s="10"/>
    </row>
    <row r="132" spans="2:15" ht="15.75" customHeight="1" x14ac:dyDescent="0.2">
      <c r="C132" s="16"/>
      <c r="D132" s="16"/>
      <c r="E132" s="16"/>
      <c r="F132" s="67"/>
      <c r="G132" s="17"/>
      <c r="H132" s="17"/>
      <c r="I132" s="18"/>
      <c r="J132" s="19"/>
      <c r="K132" s="15"/>
      <c r="L132" s="15"/>
      <c r="M132" s="15"/>
    </row>
    <row r="133" spans="2:15" ht="15.75" customHeight="1" x14ac:dyDescent="0.2">
      <c r="B133" s="40"/>
      <c r="C133" s="9" t="s">
        <v>41</v>
      </c>
      <c r="D133" s="9"/>
      <c r="E133" s="9"/>
      <c r="F133" s="93">
        <f>SUM(F128,F127,F120,F121,F103,F104,F105,F106,F107,F108)</f>
        <v>14250</v>
      </c>
      <c r="G133" s="35">
        <f>SUM(G103+G104+G105+G106+G107+G108+G120+G121+G127+G128)</f>
        <v>14796.84</v>
      </c>
      <c r="H133" s="35">
        <f t="shared" ref="H133" si="17">SUM(H103+H104+H105+H106+H107+H108+H120+H121+H127+H128)</f>
        <v>14750</v>
      </c>
      <c r="I133" s="13">
        <f>SUM(I103:I108,I120,I121,I127,I128)</f>
        <v>18379.560000000001</v>
      </c>
      <c r="J133" s="41">
        <f t="shared" ref="J133:M133" si="18">SUM(J123+J103+J104+J105+J106+J107+J130+J108)</f>
        <v>10700</v>
      </c>
      <c r="K133" s="42">
        <f t="shared" si="18"/>
        <v>13200</v>
      </c>
      <c r="L133" s="43">
        <f t="shared" si="18"/>
        <v>10550</v>
      </c>
      <c r="M133" s="42">
        <f t="shared" si="18"/>
        <v>9850</v>
      </c>
    </row>
    <row r="134" spans="2:15" ht="15.75" customHeight="1" x14ac:dyDescent="0.2">
      <c r="C134" s="44" t="s">
        <v>42</v>
      </c>
      <c r="D134" s="44"/>
      <c r="E134" s="44"/>
      <c r="F134" s="94">
        <f>SUM(F129,F122,F115,F114,F112,F113,F111,F110)</f>
        <v>-6200</v>
      </c>
      <c r="G134" s="45">
        <f>SUM(G110+G111+G112+G113+G114+G115)</f>
        <v>-6625.28</v>
      </c>
      <c r="H134" s="45">
        <f t="shared" ref="H134" si="19">SUM(H110+H111+H112+H113+H114+H115)</f>
        <v>-6650</v>
      </c>
      <c r="I134" s="18">
        <f>SUM(I110:I114,I122,I129)</f>
        <v>-6905.3899999999994</v>
      </c>
      <c r="J134" s="46">
        <f t="shared" ref="J134:M134" si="20">SUM(J112+J111+J114)</f>
        <v>-3400</v>
      </c>
      <c r="K134" s="47">
        <f t="shared" si="20"/>
        <v>-5200</v>
      </c>
      <c r="L134" s="48">
        <f t="shared" si="20"/>
        <v>-2500</v>
      </c>
      <c r="M134" s="47">
        <f t="shared" si="20"/>
        <v>-2500</v>
      </c>
    </row>
    <row r="135" spans="2:15" ht="15.75" customHeight="1" x14ac:dyDescent="0.2">
      <c r="C135" s="7"/>
      <c r="D135" s="7"/>
      <c r="E135" s="7"/>
      <c r="F135" s="65"/>
      <c r="G135" s="12"/>
      <c r="H135" s="12"/>
      <c r="I135" s="13"/>
      <c r="J135" s="8"/>
      <c r="K135" s="49"/>
      <c r="L135" s="49"/>
      <c r="M135" s="50"/>
    </row>
    <row r="136" spans="2:15" ht="15.75" customHeight="1" x14ac:dyDescent="0.2">
      <c r="C136" s="9" t="s">
        <v>65</v>
      </c>
      <c r="D136" s="9"/>
      <c r="E136" s="9"/>
      <c r="F136" s="79">
        <f>SUM(F133,F134)</f>
        <v>8050</v>
      </c>
      <c r="G136" s="35">
        <f>SUM(G133:G134)</f>
        <v>8171.56</v>
      </c>
      <c r="H136" s="35">
        <f t="shared" ref="H136:I136" si="21">SUM(H133:H134)</f>
        <v>8100</v>
      </c>
      <c r="I136" s="13">
        <f t="shared" si="21"/>
        <v>11474.170000000002</v>
      </c>
      <c r="J136" s="51">
        <f t="shared" ref="J136:M136" si="22">J133+J134</f>
        <v>7300</v>
      </c>
      <c r="K136" s="52">
        <f t="shared" si="22"/>
        <v>8000</v>
      </c>
      <c r="L136" s="53">
        <f t="shared" si="22"/>
        <v>8050</v>
      </c>
      <c r="M136" s="53">
        <f t="shared" si="22"/>
        <v>7350</v>
      </c>
    </row>
    <row r="137" spans="2:15" ht="15.75" customHeight="1" x14ac:dyDescent="0.2">
      <c r="C137" s="7"/>
      <c r="D137" s="7"/>
      <c r="E137" s="7"/>
      <c r="F137" s="65"/>
      <c r="G137" s="12"/>
      <c r="H137" s="12"/>
      <c r="I137" s="13"/>
      <c r="J137" s="10"/>
      <c r="M137" s="54"/>
      <c r="O137" s="14" t="s">
        <v>66</v>
      </c>
    </row>
    <row r="138" spans="2:15" ht="15.75" customHeight="1" x14ac:dyDescent="0.2">
      <c r="C138" s="7"/>
      <c r="D138" s="7"/>
      <c r="E138" s="7"/>
      <c r="F138" s="65"/>
      <c r="G138" s="12"/>
      <c r="H138" s="12"/>
      <c r="I138" s="13"/>
      <c r="J138" s="19"/>
      <c r="M138" s="54"/>
    </row>
    <row r="139" spans="2:15" ht="15.75" customHeight="1" x14ac:dyDescent="0.2">
      <c r="C139" s="32" t="s">
        <v>67</v>
      </c>
      <c r="D139" s="32"/>
      <c r="E139" s="32"/>
      <c r="F139" s="78">
        <f>SUM(F136,F97)</f>
        <v>-880</v>
      </c>
      <c r="G139" s="33">
        <f>SUM(G136+G97)</f>
        <v>4732.3100000000004</v>
      </c>
      <c r="H139" s="33">
        <f t="shared" ref="H139" si="23">SUM(H136+H97)</f>
        <v>-2190</v>
      </c>
      <c r="I139" s="24">
        <f>SUM(I136,I97)</f>
        <v>-9513.7200000000048</v>
      </c>
      <c r="J139" s="41">
        <f t="shared" ref="J139:K139" si="24">J136+J97</f>
        <v>-11620</v>
      </c>
      <c r="K139" s="55">
        <f t="shared" si="24"/>
        <v>-500</v>
      </c>
      <c r="L139" s="56">
        <f t="shared" ref="L139:M139" si="25">L97+L136</f>
        <v>250</v>
      </c>
      <c r="M139" s="56">
        <f t="shared" si="25"/>
        <v>-150</v>
      </c>
      <c r="O139" s="61"/>
    </row>
    <row r="140" spans="2:15" ht="15.75" customHeight="1" x14ac:dyDescent="0.2">
      <c r="G140" s="1"/>
      <c r="H140" s="1"/>
      <c r="K140" s="57"/>
      <c r="L140" s="57"/>
      <c r="M140" s="57"/>
      <c r="O140" s="20"/>
    </row>
    <row r="141" spans="2:15" ht="15.75" customHeight="1" x14ac:dyDescent="0.2">
      <c r="H141" s="1"/>
      <c r="O141" s="20"/>
    </row>
    <row r="142" spans="2:15" ht="15.75" customHeight="1" x14ac:dyDescent="0.2">
      <c r="H142" s="1"/>
    </row>
    <row r="143" spans="2:15" ht="15.75" customHeight="1" x14ac:dyDescent="0.2">
      <c r="H143" s="1"/>
    </row>
    <row r="144" spans="2:15" ht="15.75" customHeight="1" x14ac:dyDescent="0.2">
      <c r="H144" s="1"/>
    </row>
    <row r="145" spans="8:8" ht="15.75" customHeight="1" x14ac:dyDescent="0.2">
      <c r="H145" s="1"/>
    </row>
    <row r="146" spans="8:8" ht="15.75" customHeight="1" x14ac:dyDescent="0.2">
      <c r="H146" s="1"/>
    </row>
    <row r="147" spans="8:8" ht="15.75" customHeight="1" x14ac:dyDescent="0.2">
      <c r="H147" s="1"/>
    </row>
    <row r="148" spans="8:8" ht="15.75" customHeight="1" x14ac:dyDescent="0.2">
      <c r="H148" s="1"/>
    </row>
    <row r="149" spans="8:8" ht="15.75" customHeight="1" x14ac:dyDescent="0.2">
      <c r="H149" s="1"/>
    </row>
    <row r="150" spans="8:8" ht="15.75" customHeight="1" x14ac:dyDescent="0.2">
      <c r="H150" s="1"/>
    </row>
    <row r="151" spans="8:8" ht="15.75" customHeight="1" x14ac:dyDescent="0.2">
      <c r="H151" s="1"/>
    </row>
    <row r="152" spans="8:8" ht="15.75" customHeight="1" x14ac:dyDescent="0.2">
      <c r="H152" s="1"/>
    </row>
    <row r="153" spans="8:8" ht="15.75" customHeight="1" x14ac:dyDescent="0.2">
      <c r="H153" s="1"/>
    </row>
    <row r="154" spans="8:8" ht="15.75" customHeight="1" x14ac:dyDescent="0.2">
      <c r="H154" s="1"/>
    </row>
    <row r="155" spans="8:8" ht="15.75" customHeight="1" x14ac:dyDescent="0.2">
      <c r="H155" s="1"/>
    </row>
    <row r="156" spans="8:8" ht="15.75" customHeight="1" x14ac:dyDescent="0.2">
      <c r="H156" s="1"/>
    </row>
    <row r="157" spans="8:8" ht="15.75" customHeight="1" x14ac:dyDescent="0.2">
      <c r="H157" s="1"/>
    </row>
    <row r="158" spans="8:8" ht="15.75" customHeight="1" x14ac:dyDescent="0.2">
      <c r="H158" s="1"/>
    </row>
    <row r="159" spans="8:8" ht="15.75" customHeight="1" x14ac:dyDescent="0.2">
      <c r="H159" s="1"/>
    </row>
    <row r="160" spans="8:8" ht="15.75" customHeight="1" x14ac:dyDescent="0.2">
      <c r="H160" s="1"/>
    </row>
    <row r="161" spans="8:8" ht="15.75" customHeight="1" x14ac:dyDescent="0.2">
      <c r="H161" s="1"/>
    </row>
    <row r="162" spans="8:8" ht="15.75" customHeight="1" x14ac:dyDescent="0.2">
      <c r="H162" s="1"/>
    </row>
    <row r="163" spans="8:8" ht="15.75" customHeight="1" x14ac:dyDescent="0.2">
      <c r="H163" s="1"/>
    </row>
    <row r="164" spans="8:8" ht="15.75" customHeight="1" x14ac:dyDescent="0.2">
      <c r="H164" s="1"/>
    </row>
    <row r="165" spans="8:8" ht="15.75" customHeight="1" x14ac:dyDescent="0.2">
      <c r="H165" s="1"/>
    </row>
    <row r="166" spans="8:8" ht="15.75" customHeight="1" x14ac:dyDescent="0.2">
      <c r="H166" s="1"/>
    </row>
    <row r="167" spans="8:8" ht="15.75" customHeight="1" x14ac:dyDescent="0.2">
      <c r="H167" s="1"/>
    </row>
    <row r="168" spans="8:8" ht="15.75" customHeight="1" x14ac:dyDescent="0.2">
      <c r="H168" s="1"/>
    </row>
    <row r="169" spans="8:8" ht="15.75" customHeight="1" x14ac:dyDescent="0.2">
      <c r="H169" s="1"/>
    </row>
    <row r="170" spans="8:8" ht="15.75" customHeight="1" x14ac:dyDescent="0.2">
      <c r="H170" s="1"/>
    </row>
    <row r="171" spans="8:8" ht="15.75" customHeight="1" x14ac:dyDescent="0.2">
      <c r="H171" s="1"/>
    </row>
    <row r="172" spans="8:8" ht="15.75" customHeight="1" x14ac:dyDescent="0.2">
      <c r="H172" s="1"/>
    </row>
    <row r="173" spans="8:8" ht="15.75" customHeight="1" x14ac:dyDescent="0.2">
      <c r="H173" s="1"/>
    </row>
    <row r="174" spans="8:8" ht="15.75" customHeight="1" x14ac:dyDescent="0.2">
      <c r="H174" s="1"/>
    </row>
    <row r="175" spans="8:8" ht="15.75" customHeight="1" x14ac:dyDescent="0.2">
      <c r="H175" s="1"/>
    </row>
    <row r="176" spans="8:8" ht="15.75" customHeight="1" x14ac:dyDescent="0.2">
      <c r="H176" s="1"/>
    </row>
    <row r="177" spans="8:8" ht="15.75" customHeight="1" x14ac:dyDescent="0.2">
      <c r="H177" s="1"/>
    </row>
    <row r="178" spans="8:8" ht="15.75" customHeight="1" x14ac:dyDescent="0.2">
      <c r="H178" s="1"/>
    </row>
    <row r="179" spans="8:8" ht="15.75" customHeight="1" x14ac:dyDescent="0.2">
      <c r="H179" s="1"/>
    </row>
    <row r="180" spans="8:8" ht="15.75" customHeight="1" x14ac:dyDescent="0.2">
      <c r="H180" s="1"/>
    </row>
    <row r="181" spans="8:8" ht="15.75" customHeight="1" x14ac:dyDescent="0.2">
      <c r="H181" s="1"/>
    </row>
    <row r="182" spans="8:8" ht="15.75" customHeight="1" x14ac:dyDescent="0.2">
      <c r="H182" s="1"/>
    </row>
    <row r="183" spans="8:8" ht="15.75" customHeight="1" x14ac:dyDescent="0.2">
      <c r="H183" s="1"/>
    </row>
    <row r="184" spans="8:8" ht="15.75" customHeight="1" x14ac:dyDescent="0.2">
      <c r="H184" s="1"/>
    </row>
    <row r="185" spans="8:8" ht="15.75" customHeight="1" x14ac:dyDescent="0.2">
      <c r="H185" s="1"/>
    </row>
    <row r="186" spans="8:8" ht="15.75" customHeight="1" x14ac:dyDescent="0.2">
      <c r="H186" s="1"/>
    </row>
    <row r="187" spans="8:8" ht="15.75" customHeight="1" x14ac:dyDescent="0.2">
      <c r="H187" s="1"/>
    </row>
    <row r="188" spans="8:8" ht="15.75" customHeight="1" x14ac:dyDescent="0.2">
      <c r="H188" s="1"/>
    </row>
    <row r="189" spans="8:8" ht="15.75" customHeight="1" x14ac:dyDescent="0.2">
      <c r="H189" s="1"/>
    </row>
    <row r="190" spans="8:8" ht="15.75" customHeight="1" x14ac:dyDescent="0.2">
      <c r="H190" s="1"/>
    </row>
    <row r="191" spans="8:8" ht="15.75" customHeight="1" x14ac:dyDescent="0.2">
      <c r="H191" s="1"/>
    </row>
    <row r="192" spans="8:8" ht="15.75" customHeight="1" x14ac:dyDescent="0.2">
      <c r="H192" s="1"/>
    </row>
    <row r="193" spans="8:8" ht="15.75" customHeight="1" x14ac:dyDescent="0.2">
      <c r="H193" s="1"/>
    </row>
    <row r="194" spans="8:8" ht="15.75" customHeight="1" x14ac:dyDescent="0.2">
      <c r="H194" s="1"/>
    </row>
    <row r="195" spans="8:8" ht="15.75" customHeight="1" x14ac:dyDescent="0.2">
      <c r="H195" s="1"/>
    </row>
    <row r="196" spans="8:8" ht="15.75" customHeight="1" x14ac:dyDescent="0.2">
      <c r="H196" s="1"/>
    </row>
    <row r="197" spans="8:8" ht="15.75" customHeight="1" x14ac:dyDescent="0.2">
      <c r="H197" s="1"/>
    </row>
    <row r="198" spans="8:8" ht="15.75" customHeight="1" x14ac:dyDescent="0.2">
      <c r="H198" s="1"/>
    </row>
    <row r="199" spans="8:8" ht="15.75" customHeight="1" x14ac:dyDescent="0.2">
      <c r="H199" s="1"/>
    </row>
    <row r="200" spans="8:8" ht="15.75" customHeight="1" x14ac:dyDescent="0.2">
      <c r="H200" s="1"/>
    </row>
    <row r="201" spans="8:8" ht="15.75" customHeight="1" x14ac:dyDescent="0.2">
      <c r="H201" s="1"/>
    </row>
    <row r="202" spans="8:8" ht="15.75" customHeight="1" x14ac:dyDescent="0.2">
      <c r="H202" s="1"/>
    </row>
    <row r="203" spans="8:8" ht="15.75" customHeight="1" x14ac:dyDescent="0.2">
      <c r="H203" s="1"/>
    </row>
    <row r="204" spans="8:8" ht="15.75" customHeight="1" x14ac:dyDescent="0.2">
      <c r="H204" s="1"/>
    </row>
    <row r="205" spans="8:8" ht="15.75" customHeight="1" x14ac:dyDescent="0.2">
      <c r="H205" s="1"/>
    </row>
    <row r="206" spans="8:8" ht="15.75" customHeight="1" x14ac:dyDescent="0.2">
      <c r="H206" s="1"/>
    </row>
    <row r="207" spans="8:8" ht="15.75" customHeight="1" x14ac:dyDescent="0.2">
      <c r="H207" s="1"/>
    </row>
    <row r="208" spans="8:8" ht="15.75" customHeight="1" x14ac:dyDescent="0.2">
      <c r="H208" s="1"/>
    </row>
    <row r="209" spans="8:8" ht="15.75" customHeight="1" x14ac:dyDescent="0.2">
      <c r="H209" s="1"/>
    </row>
    <row r="210" spans="8:8" ht="15.75" customHeight="1" x14ac:dyDescent="0.2">
      <c r="H210" s="1"/>
    </row>
    <row r="211" spans="8:8" ht="15.75" customHeight="1" x14ac:dyDescent="0.2">
      <c r="H211" s="1"/>
    </row>
    <row r="212" spans="8:8" ht="15.75" customHeight="1" x14ac:dyDescent="0.2">
      <c r="H212" s="1"/>
    </row>
    <row r="213" spans="8:8" ht="15.75" customHeight="1" x14ac:dyDescent="0.2">
      <c r="H213" s="1"/>
    </row>
    <row r="214" spans="8:8" ht="15.75" customHeight="1" x14ac:dyDescent="0.2">
      <c r="H214" s="1"/>
    </row>
    <row r="215" spans="8:8" ht="15.75" customHeight="1" x14ac:dyDescent="0.2">
      <c r="H215" s="1"/>
    </row>
    <row r="216" spans="8:8" ht="15.75" customHeight="1" x14ac:dyDescent="0.2">
      <c r="H216" s="1"/>
    </row>
    <row r="217" spans="8:8" ht="15.75" customHeight="1" x14ac:dyDescent="0.2">
      <c r="H217" s="1"/>
    </row>
    <row r="218" spans="8:8" ht="15.75" customHeight="1" x14ac:dyDescent="0.2">
      <c r="H218" s="1"/>
    </row>
    <row r="219" spans="8:8" ht="15.75" customHeight="1" x14ac:dyDescent="0.2">
      <c r="H219" s="1"/>
    </row>
    <row r="220" spans="8:8" ht="15.75" customHeight="1" x14ac:dyDescent="0.2">
      <c r="H220" s="1"/>
    </row>
    <row r="221" spans="8:8" ht="15.75" customHeight="1" x14ac:dyDescent="0.2">
      <c r="H221" s="1"/>
    </row>
    <row r="222" spans="8:8" ht="15.75" customHeight="1" x14ac:dyDescent="0.2">
      <c r="H222" s="1"/>
    </row>
    <row r="223" spans="8:8" ht="15.75" customHeight="1" x14ac:dyDescent="0.2">
      <c r="H223" s="1"/>
    </row>
    <row r="224" spans="8:8" ht="15.75" customHeight="1" x14ac:dyDescent="0.2">
      <c r="H224" s="1"/>
    </row>
    <row r="225" spans="8:8" ht="15.75" customHeight="1" x14ac:dyDescent="0.2">
      <c r="H225" s="1"/>
    </row>
    <row r="226" spans="8:8" ht="15.75" customHeight="1" x14ac:dyDescent="0.2">
      <c r="H226" s="1"/>
    </row>
    <row r="227" spans="8:8" ht="15.75" customHeight="1" x14ac:dyDescent="0.2">
      <c r="H227" s="1"/>
    </row>
    <row r="228" spans="8:8" ht="15.75" customHeight="1" x14ac:dyDescent="0.2">
      <c r="H228" s="1"/>
    </row>
    <row r="229" spans="8:8" ht="15.75" customHeight="1" x14ac:dyDescent="0.2">
      <c r="H229" s="1"/>
    </row>
    <row r="230" spans="8:8" ht="15.75" customHeight="1" x14ac:dyDescent="0.2">
      <c r="H230" s="1"/>
    </row>
    <row r="231" spans="8:8" ht="15.75" customHeight="1" x14ac:dyDescent="0.2">
      <c r="H231" s="1"/>
    </row>
    <row r="232" spans="8:8" ht="15.75" customHeight="1" x14ac:dyDescent="0.2">
      <c r="H232" s="1"/>
    </row>
    <row r="233" spans="8:8" ht="15.75" customHeight="1" x14ac:dyDescent="0.2">
      <c r="H233" s="1"/>
    </row>
    <row r="234" spans="8:8" ht="15.75" customHeight="1" x14ac:dyDescent="0.2">
      <c r="H234" s="1"/>
    </row>
    <row r="235" spans="8:8" ht="15.75" customHeight="1" x14ac:dyDescent="0.2">
      <c r="H235" s="1"/>
    </row>
    <row r="236" spans="8:8" ht="15.75" customHeight="1" x14ac:dyDescent="0.2">
      <c r="H236" s="1"/>
    </row>
    <row r="237" spans="8:8" ht="15.75" customHeight="1" x14ac:dyDescent="0.2">
      <c r="H237" s="1"/>
    </row>
    <row r="238" spans="8:8" ht="15.75" customHeight="1" x14ac:dyDescent="0.2">
      <c r="H238" s="1"/>
    </row>
    <row r="239" spans="8:8" ht="15.75" customHeight="1" x14ac:dyDescent="0.2">
      <c r="H239" s="1"/>
    </row>
    <row r="240" spans="8:8" ht="15.75" customHeight="1" x14ac:dyDescent="0.2">
      <c r="H240" s="1"/>
    </row>
    <row r="241" spans="8:8" ht="15.75" customHeight="1" x14ac:dyDescent="0.2">
      <c r="H241" s="1"/>
    </row>
    <row r="242" spans="8:8" ht="15.75" customHeight="1" x14ac:dyDescent="0.2">
      <c r="H242" s="1"/>
    </row>
    <row r="243" spans="8:8" ht="15.75" customHeight="1" x14ac:dyDescent="0.2">
      <c r="H243" s="1"/>
    </row>
    <row r="244" spans="8:8" ht="15.75" customHeight="1" x14ac:dyDescent="0.2">
      <c r="H244" s="1"/>
    </row>
    <row r="245" spans="8:8" ht="15.75" customHeight="1" x14ac:dyDescent="0.2">
      <c r="H245" s="1"/>
    </row>
    <row r="246" spans="8:8" ht="15.75" customHeight="1" x14ac:dyDescent="0.2">
      <c r="H246" s="1"/>
    </row>
    <row r="247" spans="8:8" ht="15.75" customHeight="1" x14ac:dyDescent="0.2">
      <c r="H247" s="1"/>
    </row>
    <row r="248" spans="8:8" ht="15.75" customHeight="1" x14ac:dyDescent="0.2">
      <c r="H248" s="1"/>
    </row>
    <row r="249" spans="8:8" ht="15.75" customHeight="1" x14ac:dyDescent="0.2">
      <c r="H249" s="1"/>
    </row>
    <row r="250" spans="8:8" ht="15.75" customHeight="1" x14ac:dyDescent="0.2">
      <c r="H250" s="1"/>
    </row>
    <row r="251" spans="8:8" ht="15.75" customHeight="1" x14ac:dyDescent="0.2">
      <c r="H251" s="1"/>
    </row>
    <row r="252" spans="8:8" ht="15.75" customHeight="1" x14ac:dyDescent="0.2">
      <c r="H252" s="1"/>
    </row>
    <row r="253" spans="8:8" ht="15.75" customHeight="1" x14ac:dyDescent="0.2">
      <c r="H253" s="1"/>
    </row>
    <row r="254" spans="8:8" ht="15.75" customHeight="1" x14ac:dyDescent="0.2">
      <c r="H254" s="1"/>
    </row>
    <row r="255" spans="8:8" ht="15.75" customHeight="1" x14ac:dyDescent="0.2">
      <c r="H255" s="1"/>
    </row>
    <row r="256" spans="8:8" ht="15.75" customHeight="1" x14ac:dyDescent="0.2">
      <c r="H256" s="1"/>
    </row>
    <row r="257" spans="8:8" ht="15.75" customHeight="1" x14ac:dyDescent="0.2">
      <c r="H257" s="1"/>
    </row>
    <row r="258" spans="8:8" ht="15.75" customHeight="1" x14ac:dyDescent="0.2">
      <c r="H258" s="1"/>
    </row>
    <row r="259" spans="8:8" ht="15.75" customHeight="1" x14ac:dyDescent="0.2">
      <c r="H259" s="1"/>
    </row>
    <row r="260" spans="8:8" ht="15.75" customHeight="1" x14ac:dyDescent="0.2">
      <c r="H260" s="1"/>
    </row>
    <row r="261" spans="8:8" ht="15.75" customHeight="1" x14ac:dyDescent="0.2">
      <c r="H261" s="1"/>
    </row>
    <row r="262" spans="8:8" ht="15.75" customHeight="1" x14ac:dyDescent="0.2">
      <c r="H262" s="1"/>
    </row>
    <row r="263" spans="8:8" ht="15.75" customHeight="1" x14ac:dyDescent="0.2">
      <c r="H263" s="1"/>
    </row>
    <row r="264" spans="8:8" ht="15.75" customHeight="1" x14ac:dyDescent="0.2">
      <c r="H264" s="1"/>
    </row>
    <row r="265" spans="8:8" ht="15.75" customHeight="1" x14ac:dyDescent="0.2">
      <c r="H265" s="1"/>
    </row>
    <row r="266" spans="8:8" ht="15.75" customHeight="1" x14ac:dyDescent="0.2">
      <c r="H266" s="1"/>
    </row>
    <row r="267" spans="8:8" ht="15.75" customHeight="1" x14ac:dyDescent="0.2">
      <c r="H267" s="1"/>
    </row>
    <row r="268" spans="8:8" ht="15.75" customHeight="1" x14ac:dyDescent="0.2">
      <c r="H268" s="1"/>
    </row>
    <row r="269" spans="8:8" ht="15.75" customHeight="1" x14ac:dyDescent="0.2">
      <c r="H269" s="1"/>
    </row>
    <row r="270" spans="8:8" ht="15.75" customHeight="1" x14ac:dyDescent="0.2">
      <c r="H270" s="1"/>
    </row>
    <row r="271" spans="8:8" ht="15.75" customHeight="1" x14ac:dyDescent="0.2">
      <c r="H271" s="1"/>
    </row>
    <row r="272" spans="8:8" ht="15.75" customHeight="1" x14ac:dyDescent="0.2">
      <c r="H272" s="1"/>
    </row>
    <row r="273" spans="8:8" ht="15.75" customHeight="1" x14ac:dyDescent="0.2">
      <c r="H273" s="1"/>
    </row>
    <row r="274" spans="8:8" ht="15.75" customHeight="1" x14ac:dyDescent="0.2">
      <c r="H274" s="1"/>
    </row>
    <row r="275" spans="8:8" ht="15.75" customHeight="1" x14ac:dyDescent="0.2">
      <c r="H275" s="1"/>
    </row>
    <row r="276" spans="8:8" ht="15.75" customHeight="1" x14ac:dyDescent="0.2">
      <c r="H276" s="1"/>
    </row>
    <row r="277" spans="8:8" ht="15.75" customHeight="1" x14ac:dyDescent="0.2">
      <c r="H277" s="1"/>
    </row>
    <row r="278" spans="8:8" ht="15.75" customHeight="1" x14ac:dyDescent="0.2">
      <c r="H278" s="1"/>
    </row>
    <row r="279" spans="8:8" ht="15.75" customHeight="1" x14ac:dyDescent="0.2">
      <c r="H279" s="1"/>
    </row>
    <row r="280" spans="8:8" ht="15.75" customHeight="1" x14ac:dyDescent="0.2">
      <c r="H280" s="1"/>
    </row>
    <row r="281" spans="8:8" ht="15.75" customHeight="1" x14ac:dyDescent="0.2">
      <c r="H281" s="1"/>
    </row>
    <row r="282" spans="8:8" ht="15.75" customHeight="1" x14ac:dyDescent="0.2">
      <c r="H282" s="1"/>
    </row>
    <row r="283" spans="8:8" ht="15.75" customHeight="1" x14ac:dyDescent="0.2">
      <c r="H283" s="1"/>
    </row>
    <row r="284" spans="8:8" ht="15.75" customHeight="1" x14ac:dyDescent="0.2">
      <c r="H284" s="1"/>
    </row>
    <row r="285" spans="8:8" ht="15.75" customHeight="1" x14ac:dyDescent="0.2">
      <c r="H285" s="1"/>
    </row>
    <row r="286" spans="8:8" ht="15.75" customHeight="1" x14ac:dyDescent="0.2">
      <c r="H286" s="1"/>
    </row>
    <row r="287" spans="8:8" ht="15.75" customHeight="1" x14ac:dyDescent="0.2">
      <c r="H287" s="1"/>
    </row>
    <row r="288" spans="8:8" ht="15.75" customHeight="1" x14ac:dyDescent="0.2">
      <c r="H288" s="1"/>
    </row>
    <row r="289" spans="8:8" ht="15.75" customHeight="1" x14ac:dyDescent="0.2">
      <c r="H289" s="1"/>
    </row>
    <row r="290" spans="8:8" ht="15.75" customHeight="1" x14ac:dyDescent="0.2">
      <c r="H290" s="1"/>
    </row>
    <row r="291" spans="8:8" ht="15.75" customHeight="1" x14ac:dyDescent="0.2">
      <c r="H291" s="1"/>
    </row>
    <row r="292" spans="8:8" ht="15.75" customHeight="1" x14ac:dyDescent="0.2">
      <c r="H292" s="1"/>
    </row>
    <row r="293" spans="8:8" ht="15.75" customHeight="1" x14ac:dyDescent="0.2">
      <c r="H293" s="1"/>
    </row>
    <row r="294" spans="8:8" ht="15.75" customHeight="1" x14ac:dyDescent="0.2">
      <c r="H294" s="1"/>
    </row>
    <row r="295" spans="8:8" ht="15.75" customHeight="1" x14ac:dyDescent="0.2">
      <c r="H295" s="1"/>
    </row>
    <row r="296" spans="8:8" ht="15.75" customHeight="1" x14ac:dyDescent="0.2">
      <c r="H296" s="1"/>
    </row>
    <row r="297" spans="8:8" ht="15.75" customHeight="1" x14ac:dyDescent="0.2">
      <c r="H297" s="1"/>
    </row>
    <row r="298" spans="8:8" ht="15.75" customHeight="1" x14ac:dyDescent="0.2">
      <c r="H298" s="1"/>
    </row>
    <row r="299" spans="8:8" ht="15.75" customHeight="1" x14ac:dyDescent="0.2">
      <c r="H299" s="1"/>
    </row>
    <row r="300" spans="8:8" ht="15.75" customHeight="1" x14ac:dyDescent="0.2">
      <c r="H300" s="1"/>
    </row>
    <row r="301" spans="8:8" ht="15.75" customHeight="1" x14ac:dyDescent="0.2">
      <c r="H301" s="1"/>
    </row>
    <row r="302" spans="8:8" ht="15.75" customHeight="1" x14ac:dyDescent="0.2">
      <c r="H302" s="1"/>
    </row>
    <row r="303" spans="8:8" ht="15.75" customHeight="1" x14ac:dyDescent="0.2">
      <c r="H303" s="1"/>
    </row>
    <row r="304" spans="8:8" ht="15.75" customHeight="1" x14ac:dyDescent="0.2">
      <c r="H304" s="1"/>
    </row>
    <row r="305" spans="8:8" ht="15.75" customHeight="1" x14ac:dyDescent="0.2">
      <c r="H305" s="1"/>
    </row>
    <row r="306" spans="8:8" ht="15.75" customHeight="1" x14ac:dyDescent="0.2">
      <c r="H306" s="1"/>
    </row>
    <row r="307" spans="8:8" ht="15.75" customHeight="1" x14ac:dyDescent="0.2">
      <c r="H307" s="1"/>
    </row>
    <row r="308" spans="8:8" ht="15.75" customHeight="1" x14ac:dyDescent="0.2">
      <c r="H308" s="1"/>
    </row>
    <row r="309" spans="8:8" ht="15.75" customHeight="1" x14ac:dyDescent="0.2">
      <c r="H309" s="1"/>
    </row>
    <row r="310" spans="8:8" ht="15.75" customHeight="1" x14ac:dyDescent="0.2">
      <c r="H310" s="1"/>
    </row>
    <row r="311" spans="8:8" ht="15.75" customHeight="1" x14ac:dyDescent="0.2">
      <c r="H311" s="1"/>
    </row>
    <row r="312" spans="8:8" ht="15.75" customHeight="1" x14ac:dyDescent="0.2">
      <c r="H312" s="1"/>
    </row>
    <row r="313" spans="8:8" ht="15.75" customHeight="1" x14ac:dyDescent="0.2">
      <c r="H313" s="1"/>
    </row>
    <row r="314" spans="8:8" ht="15.75" customHeight="1" x14ac:dyDescent="0.2">
      <c r="H314" s="1"/>
    </row>
    <row r="315" spans="8:8" ht="15.75" customHeight="1" x14ac:dyDescent="0.2">
      <c r="H315" s="1"/>
    </row>
    <row r="316" spans="8:8" ht="15.75" customHeight="1" x14ac:dyDescent="0.2">
      <c r="H316" s="1"/>
    </row>
    <row r="317" spans="8:8" ht="15.75" customHeight="1" x14ac:dyDescent="0.2">
      <c r="H317" s="1"/>
    </row>
    <row r="318" spans="8:8" ht="15.75" customHeight="1" x14ac:dyDescent="0.2">
      <c r="H318" s="1"/>
    </row>
    <row r="319" spans="8:8" ht="15.75" customHeight="1" x14ac:dyDescent="0.2">
      <c r="H319" s="1"/>
    </row>
    <row r="320" spans="8:8" ht="15.75" customHeight="1" x14ac:dyDescent="0.2">
      <c r="H320" s="1"/>
    </row>
    <row r="321" spans="8:8" ht="15.75" customHeight="1" x14ac:dyDescent="0.2">
      <c r="H321" s="1"/>
    </row>
    <row r="322" spans="8:8" ht="15.75" customHeight="1" x14ac:dyDescent="0.2">
      <c r="H322" s="1"/>
    </row>
    <row r="323" spans="8:8" ht="15.75" customHeight="1" x14ac:dyDescent="0.2">
      <c r="H323" s="1"/>
    </row>
    <row r="324" spans="8:8" ht="15.75" customHeight="1" x14ac:dyDescent="0.2">
      <c r="H324" s="1"/>
    </row>
    <row r="325" spans="8:8" ht="15.75" customHeight="1" x14ac:dyDescent="0.2">
      <c r="H325" s="1"/>
    </row>
    <row r="326" spans="8:8" ht="15.75" customHeight="1" x14ac:dyDescent="0.2">
      <c r="H326" s="1"/>
    </row>
    <row r="327" spans="8:8" ht="15.75" customHeight="1" x14ac:dyDescent="0.2">
      <c r="H327" s="1"/>
    </row>
    <row r="328" spans="8:8" ht="15.75" customHeight="1" x14ac:dyDescent="0.2">
      <c r="H328" s="1"/>
    </row>
    <row r="329" spans="8:8" ht="15.75" customHeight="1" x14ac:dyDescent="0.2">
      <c r="H329" s="1"/>
    </row>
    <row r="330" spans="8:8" ht="15.75" customHeight="1" x14ac:dyDescent="0.2">
      <c r="H330" s="1"/>
    </row>
    <row r="331" spans="8:8" ht="15.75" customHeight="1" x14ac:dyDescent="0.2">
      <c r="H331" s="1"/>
    </row>
    <row r="332" spans="8:8" ht="15.75" customHeight="1" x14ac:dyDescent="0.2">
      <c r="H332" s="1"/>
    </row>
    <row r="333" spans="8:8" ht="15.75" customHeight="1" x14ac:dyDescent="0.2">
      <c r="H333" s="1"/>
    </row>
    <row r="334" spans="8:8" ht="15.75" customHeight="1" x14ac:dyDescent="0.2">
      <c r="H334" s="1"/>
    </row>
    <row r="335" spans="8:8" ht="15.75" customHeight="1" x14ac:dyDescent="0.2">
      <c r="H335" s="1"/>
    </row>
    <row r="336" spans="8:8" ht="15.75" customHeight="1" x14ac:dyDescent="0.2">
      <c r="H336" s="1"/>
    </row>
    <row r="337" spans="8:8" ht="15.75" customHeight="1" x14ac:dyDescent="0.2">
      <c r="H337" s="1"/>
    </row>
    <row r="338" spans="8:8" ht="15.75" customHeight="1" x14ac:dyDescent="0.2">
      <c r="H338" s="1"/>
    </row>
    <row r="339" spans="8:8" ht="15.75" customHeight="1" x14ac:dyDescent="0.2">
      <c r="H339" s="1"/>
    </row>
    <row r="340" spans="8:8" ht="15.75" customHeight="1" x14ac:dyDescent="0.2">
      <c r="H340" s="1"/>
    </row>
    <row r="341" spans="8:8" ht="15.75" customHeight="1" x14ac:dyDescent="0.2">
      <c r="H341" s="1"/>
    </row>
    <row r="342" spans="8:8" ht="15.75" customHeight="1" x14ac:dyDescent="0.2">
      <c r="H342" s="1"/>
    </row>
    <row r="343" spans="8:8" ht="15.75" customHeight="1" x14ac:dyDescent="0.2">
      <c r="H343" s="1"/>
    </row>
    <row r="344" spans="8:8" ht="15.75" customHeight="1" x14ac:dyDescent="0.2">
      <c r="H344" s="1"/>
    </row>
    <row r="345" spans="8:8" ht="15.75" customHeight="1" x14ac:dyDescent="0.2">
      <c r="H345" s="1"/>
    </row>
    <row r="346" spans="8:8" ht="15.75" customHeight="1" x14ac:dyDescent="0.2">
      <c r="H346" s="1"/>
    </row>
    <row r="347" spans="8:8" ht="15.75" customHeight="1" x14ac:dyDescent="0.2">
      <c r="H347" s="1"/>
    </row>
    <row r="348" spans="8:8" ht="15.75" customHeight="1" x14ac:dyDescent="0.2">
      <c r="H348" s="1"/>
    </row>
    <row r="349" spans="8:8" ht="15.75" customHeight="1" x14ac:dyDescent="0.2">
      <c r="H349" s="1"/>
    </row>
    <row r="350" spans="8:8" ht="15.75" customHeight="1" x14ac:dyDescent="0.2">
      <c r="H350" s="1"/>
    </row>
    <row r="351" spans="8:8" ht="15.75" customHeight="1" x14ac:dyDescent="0.2">
      <c r="H351" s="1"/>
    </row>
    <row r="352" spans="8:8" ht="15.75" customHeight="1" x14ac:dyDescent="0.2">
      <c r="H352" s="1"/>
    </row>
    <row r="353" spans="8:8" ht="15.75" customHeight="1" x14ac:dyDescent="0.2">
      <c r="H353" s="1"/>
    </row>
    <row r="354" spans="8:8" ht="15.75" customHeight="1" x14ac:dyDescent="0.2">
      <c r="H354" s="1"/>
    </row>
    <row r="355" spans="8:8" ht="15.75" customHeight="1" x14ac:dyDescent="0.2">
      <c r="H355" s="1"/>
    </row>
    <row r="356" spans="8:8" ht="15.75" customHeight="1" x14ac:dyDescent="0.2">
      <c r="H356" s="1"/>
    </row>
    <row r="357" spans="8:8" ht="15.75" customHeight="1" x14ac:dyDescent="0.2">
      <c r="H357" s="1"/>
    </row>
    <row r="358" spans="8:8" ht="15.75" customHeight="1" x14ac:dyDescent="0.2">
      <c r="H358" s="1"/>
    </row>
    <row r="359" spans="8:8" ht="15.75" customHeight="1" x14ac:dyDescent="0.2">
      <c r="H359" s="1"/>
    </row>
    <row r="360" spans="8:8" ht="15.75" customHeight="1" x14ac:dyDescent="0.2">
      <c r="H360" s="1"/>
    </row>
    <row r="361" spans="8:8" ht="15.75" customHeight="1" x14ac:dyDescent="0.2">
      <c r="H361" s="1"/>
    </row>
    <row r="362" spans="8:8" ht="15.75" customHeight="1" x14ac:dyDescent="0.2">
      <c r="H362" s="1"/>
    </row>
    <row r="363" spans="8:8" ht="15.75" customHeight="1" x14ac:dyDescent="0.2">
      <c r="H363" s="1"/>
    </row>
    <row r="364" spans="8:8" ht="15.75" customHeight="1" x14ac:dyDescent="0.2">
      <c r="H364" s="1"/>
    </row>
    <row r="365" spans="8:8" ht="15.75" customHeight="1" x14ac:dyDescent="0.2">
      <c r="H365" s="1"/>
    </row>
    <row r="366" spans="8:8" ht="15.75" customHeight="1" x14ac:dyDescent="0.2">
      <c r="H366" s="1"/>
    </row>
    <row r="367" spans="8:8" ht="15.75" customHeight="1" x14ac:dyDescent="0.2">
      <c r="H367" s="1"/>
    </row>
    <row r="368" spans="8:8" ht="15.75" customHeight="1" x14ac:dyDescent="0.2">
      <c r="H368" s="1"/>
    </row>
    <row r="369" spans="8:8" ht="15.75" customHeight="1" x14ac:dyDescent="0.2">
      <c r="H369" s="1"/>
    </row>
    <row r="370" spans="8:8" ht="15.75" customHeight="1" x14ac:dyDescent="0.2">
      <c r="H370" s="1"/>
    </row>
    <row r="371" spans="8:8" ht="15.75" customHeight="1" x14ac:dyDescent="0.2">
      <c r="H371" s="1"/>
    </row>
    <row r="372" spans="8:8" ht="15.75" customHeight="1" x14ac:dyDescent="0.2">
      <c r="H372" s="1"/>
    </row>
    <row r="373" spans="8:8" ht="15.75" customHeight="1" x14ac:dyDescent="0.2">
      <c r="H373" s="1"/>
    </row>
    <row r="374" spans="8:8" ht="15.75" customHeight="1" x14ac:dyDescent="0.2">
      <c r="H374" s="1"/>
    </row>
    <row r="375" spans="8:8" ht="15.75" customHeight="1" x14ac:dyDescent="0.2">
      <c r="H375" s="1"/>
    </row>
    <row r="376" spans="8:8" ht="15.75" customHeight="1" x14ac:dyDescent="0.2">
      <c r="H376" s="1"/>
    </row>
    <row r="377" spans="8:8" ht="15.75" customHeight="1" x14ac:dyDescent="0.2">
      <c r="H377" s="1"/>
    </row>
    <row r="378" spans="8:8" ht="15.75" customHeight="1" x14ac:dyDescent="0.2">
      <c r="H378" s="1"/>
    </row>
    <row r="379" spans="8:8" ht="15.75" customHeight="1" x14ac:dyDescent="0.2">
      <c r="H379" s="1"/>
    </row>
    <row r="380" spans="8:8" ht="15.75" customHeight="1" x14ac:dyDescent="0.2">
      <c r="H380" s="1"/>
    </row>
    <row r="381" spans="8:8" ht="15.75" customHeight="1" x14ac:dyDescent="0.2">
      <c r="H381" s="1"/>
    </row>
    <row r="382" spans="8:8" ht="15.75" customHeight="1" x14ac:dyDescent="0.2">
      <c r="H382" s="1"/>
    </row>
    <row r="383" spans="8:8" ht="15.75" customHeight="1" x14ac:dyDescent="0.2">
      <c r="H383" s="1"/>
    </row>
    <row r="384" spans="8:8" ht="15.75" customHeight="1" x14ac:dyDescent="0.2">
      <c r="H384" s="1"/>
    </row>
    <row r="385" spans="8:8" ht="15.75" customHeight="1" x14ac:dyDescent="0.2">
      <c r="H385" s="1"/>
    </row>
    <row r="386" spans="8:8" ht="15.75" customHeight="1" x14ac:dyDescent="0.2">
      <c r="H386" s="1"/>
    </row>
    <row r="387" spans="8:8" ht="15.75" customHeight="1" x14ac:dyDescent="0.2">
      <c r="H387" s="1"/>
    </row>
    <row r="388" spans="8:8" ht="15.75" customHeight="1" x14ac:dyDescent="0.2">
      <c r="H388" s="1"/>
    </row>
    <row r="389" spans="8:8" ht="15.75" customHeight="1" x14ac:dyDescent="0.2">
      <c r="H389" s="1"/>
    </row>
    <row r="390" spans="8:8" ht="15.75" customHeight="1" x14ac:dyDescent="0.2">
      <c r="H390" s="1"/>
    </row>
    <row r="391" spans="8:8" ht="15.75" customHeight="1" x14ac:dyDescent="0.2">
      <c r="H391" s="1"/>
    </row>
    <row r="392" spans="8:8" ht="15.75" customHeight="1" x14ac:dyDescent="0.2">
      <c r="H392" s="1"/>
    </row>
    <row r="393" spans="8:8" ht="15.75" customHeight="1" x14ac:dyDescent="0.2">
      <c r="H393" s="1"/>
    </row>
    <row r="394" spans="8:8" ht="15.75" customHeight="1" x14ac:dyDescent="0.2">
      <c r="H394" s="1"/>
    </row>
    <row r="395" spans="8:8" ht="15.75" customHeight="1" x14ac:dyDescent="0.2">
      <c r="H395" s="1"/>
    </row>
    <row r="396" spans="8:8" ht="15.75" customHeight="1" x14ac:dyDescent="0.2">
      <c r="H396" s="1"/>
    </row>
    <row r="397" spans="8:8" ht="15.75" customHeight="1" x14ac:dyDescent="0.2">
      <c r="H397" s="1"/>
    </row>
    <row r="398" spans="8:8" ht="15.75" customHeight="1" x14ac:dyDescent="0.2">
      <c r="H398" s="1"/>
    </row>
    <row r="399" spans="8:8" ht="15.75" customHeight="1" x14ac:dyDescent="0.2">
      <c r="H399" s="1"/>
    </row>
    <row r="400" spans="8:8" ht="15.75" customHeight="1" x14ac:dyDescent="0.2">
      <c r="H400" s="1"/>
    </row>
    <row r="401" spans="8:8" ht="15.75" customHeight="1" x14ac:dyDescent="0.2">
      <c r="H401" s="1"/>
    </row>
    <row r="402" spans="8:8" ht="15.75" customHeight="1" x14ac:dyDescent="0.2">
      <c r="H402" s="1"/>
    </row>
    <row r="403" spans="8:8" ht="15.75" customHeight="1" x14ac:dyDescent="0.2">
      <c r="H403" s="1"/>
    </row>
    <row r="404" spans="8:8" ht="15.75" customHeight="1" x14ac:dyDescent="0.2">
      <c r="H404" s="1"/>
    </row>
    <row r="405" spans="8:8" ht="15.75" customHeight="1" x14ac:dyDescent="0.2">
      <c r="H405" s="1"/>
    </row>
    <row r="406" spans="8:8" ht="15.75" customHeight="1" x14ac:dyDescent="0.2">
      <c r="H406" s="1"/>
    </row>
    <row r="407" spans="8:8" ht="15.75" customHeight="1" x14ac:dyDescent="0.2">
      <c r="H407" s="1"/>
    </row>
    <row r="408" spans="8:8" ht="15.75" customHeight="1" x14ac:dyDescent="0.2">
      <c r="H408" s="1"/>
    </row>
    <row r="409" spans="8:8" ht="15.75" customHeight="1" x14ac:dyDescent="0.2">
      <c r="H409" s="1"/>
    </row>
    <row r="410" spans="8:8" ht="15.75" customHeight="1" x14ac:dyDescent="0.2">
      <c r="H410" s="1"/>
    </row>
    <row r="411" spans="8:8" ht="15.75" customHeight="1" x14ac:dyDescent="0.2">
      <c r="H411" s="1"/>
    </row>
    <row r="412" spans="8:8" ht="15.75" customHeight="1" x14ac:dyDescent="0.2">
      <c r="H412" s="1"/>
    </row>
    <row r="413" spans="8:8" ht="15.75" customHeight="1" x14ac:dyDescent="0.2">
      <c r="H413" s="1"/>
    </row>
    <row r="414" spans="8:8" ht="15.75" customHeight="1" x14ac:dyDescent="0.2">
      <c r="H414" s="1"/>
    </row>
    <row r="415" spans="8:8" ht="15.75" customHeight="1" x14ac:dyDescent="0.2">
      <c r="H415" s="1"/>
    </row>
    <row r="416" spans="8:8" ht="15.75" customHeight="1" x14ac:dyDescent="0.2">
      <c r="H416" s="1"/>
    </row>
    <row r="417" spans="8:8" ht="15.75" customHeight="1" x14ac:dyDescent="0.2">
      <c r="H417" s="1"/>
    </row>
    <row r="418" spans="8:8" ht="15.75" customHeight="1" x14ac:dyDescent="0.2">
      <c r="H418" s="1"/>
    </row>
    <row r="419" spans="8:8" ht="15.75" customHeight="1" x14ac:dyDescent="0.2">
      <c r="H419" s="1"/>
    </row>
    <row r="420" spans="8:8" ht="15.75" customHeight="1" x14ac:dyDescent="0.2">
      <c r="H420" s="1"/>
    </row>
    <row r="421" spans="8:8" ht="15.75" customHeight="1" x14ac:dyDescent="0.2">
      <c r="H421" s="1"/>
    </row>
    <row r="422" spans="8:8" ht="15.75" customHeight="1" x14ac:dyDescent="0.2">
      <c r="H422" s="1"/>
    </row>
    <row r="423" spans="8:8" ht="15.75" customHeight="1" x14ac:dyDescent="0.2">
      <c r="H423" s="1"/>
    </row>
    <row r="424" spans="8:8" ht="15.75" customHeight="1" x14ac:dyDescent="0.2">
      <c r="H424" s="1"/>
    </row>
    <row r="425" spans="8:8" ht="15.75" customHeight="1" x14ac:dyDescent="0.2">
      <c r="H425" s="1"/>
    </row>
    <row r="426" spans="8:8" ht="15.75" customHeight="1" x14ac:dyDescent="0.2">
      <c r="H426" s="1"/>
    </row>
    <row r="427" spans="8:8" ht="15.75" customHeight="1" x14ac:dyDescent="0.2">
      <c r="H427" s="1"/>
    </row>
    <row r="428" spans="8:8" ht="15.75" customHeight="1" x14ac:dyDescent="0.2">
      <c r="H428" s="1"/>
    </row>
    <row r="429" spans="8:8" ht="15.75" customHeight="1" x14ac:dyDescent="0.2">
      <c r="H429" s="1"/>
    </row>
    <row r="430" spans="8:8" ht="15.75" customHeight="1" x14ac:dyDescent="0.2">
      <c r="H430" s="1"/>
    </row>
    <row r="431" spans="8:8" ht="15.75" customHeight="1" x14ac:dyDescent="0.2">
      <c r="H431" s="1"/>
    </row>
    <row r="432" spans="8:8" ht="15.75" customHeight="1" x14ac:dyDescent="0.2">
      <c r="H432" s="1"/>
    </row>
    <row r="433" spans="8:8" ht="15.75" customHeight="1" x14ac:dyDescent="0.2">
      <c r="H433" s="1"/>
    </row>
    <row r="434" spans="8:8" ht="15.75" customHeight="1" x14ac:dyDescent="0.2">
      <c r="H434" s="1"/>
    </row>
    <row r="435" spans="8:8" ht="15.75" customHeight="1" x14ac:dyDescent="0.2">
      <c r="H435" s="1"/>
    </row>
    <row r="436" spans="8:8" ht="15.75" customHeight="1" x14ac:dyDescent="0.2">
      <c r="H436" s="1"/>
    </row>
    <row r="437" spans="8:8" ht="15.75" customHeight="1" x14ac:dyDescent="0.2">
      <c r="H437" s="1"/>
    </row>
    <row r="438" spans="8:8" ht="15.75" customHeight="1" x14ac:dyDescent="0.2">
      <c r="H438" s="1"/>
    </row>
    <row r="439" spans="8:8" ht="15.75" customHeight="1" x14ac:dyDescent="0.2">
      <c r="H439" s="1"/>
    </row>
    <row r="440" spans="8:8" ht="15.75" customHeight="1" x14ac:dyDescent="0.2">
      <c r="H440" s="1"/>
    </row>
    <row r="441" spans="8:8" ht="15.75" customHeight="1" x14ac:dyDescent="0.2">
      <c r="H441" s="1"/>
    </row>
    <row r="442" spans="8:8" ht="15.75" customHeight="1" x14ac:dyDescent="0.2">
      <c r="H442" s="1"/>
    </row>
    <row r="443" spans="8:8" ht="15.75" customHeight="1" x14ac:dyDescent="0.2">
      <c r="H443" s="1"/>
    </row>
    <row r="444" spans="8:8" ht="15.75" customHeight="1" x14ac:dyDescent="0.2">
      <c r="H444" s="1"/>
    </row>
    <row r="445" spans="8:8" ht="15.75" customHeight="1" x14ac:dyDescent="0.2">
      <c r="H445" s="1"/>
    </row>
    <row r="446" spans="8:8" ht="15.75" customHeight="1" x14ac:dyDescent="0.2">
      <c r="H446" s="1"/>
    </row>
    <row r="447" spans="8:8" ht="15.75" customHeight="1" x14ac:dyDescent="0.2">
      <c r="H447" s="1"/>
    </row>
    <row r="448" spans="8:8" ht="15.75" customHeight="1" x14ac:dyDescent="0.2">
      <c r="H448" s="1"/>
    </row>
    <row r="449" spans="8:8" ht="15.75" customHeight="1" x14ac:dyDescent="0.2">
      <c r="H449" s="1"/>
    </row>
    <row r="450" spans="8:8" ht="15.75" customHeight="1" x14ac:dyDescent="0.2">
      <c r="H450" s="1"/>
    </row>
    <row r="451" spans="8:8" ht="15.75" customHeight="1" x14ac:dyDescent="0.2">
      <c r="H451" s="1"/>
    </row>
    <row r="452" spans="8:8" ht="15.75" customHeight="1" x14ac:dyDescent="0.2">
      <c r="H452" s="1"/>
    </row>
    <row r="453" spans="8:8" ht="15.75" customHeight="1" x14ac:dyDescent="0.2">
      <c r="H453" s="1"/>
    </row>
    <row r="454" spans="8:8" ht="15.75" customHeight="1" x14ac:dyDescent="0.2">
      <c r="H454" s="1"/>
    </row>
    <row r="455" spans="8:8" ht="15.75" customHeight="1" x14ac:dyDescent="0.2">
      <c r="H455" s="1"/>
    </row>
    <row r="456" spans="8:8" ht="15.75" customHeight="1" x14ac:dyDescent="0.2">
      <c r="H456" s="1"/>
    </row>
    <row r="457" spans="8:8" ht="15.75" customHeight="1" x14ac:dyDescent="0.2">
      <c r="H457" s="1"/>
    </row>
    <row r="458" spans="8:8" ht="15.75" customHeight="1" x14ac:dyDescent="0.2">
      <c r="H458" s="1"/>
    </row>
    <row r="459" spans="8:8" ht="15.75" customHeight="1" x14ac:dyDescent="0.2">
      <c r="H459" s="1"/>
    </row>
    <row r="460" spans="8:8" ht="15.75" customHeight="1" x14ac:dyDescent="0.2">
      <c r="H460" s="1"/>
    </row>
    <row r="461" spans="8:8" ht="15.75" customHeight="1" x14ac:dyDescent="0.2">
      <c r="H461" s="1"/>
    </row>
    <row r="462" spans="8:8" ht="15.75" customHeight="1" x14ac:dyDescent="0.2">
      <c r="H462" s="1"/>
    </row>
    <row r="463" spans="8:8" ht="15.75" customHeight="1" x14ac:dyDescent="0.2">
      <c r="H463" s="1"/>
    </row>
    <row r="464" spans="8:8" ht="15.75" customHeight="1" x14ac:dyDescent="0.2">
      <c r="H464" s="1"/>
    </row>
    <row r="465" spans="8:8" ht="15.75" customHeight="1" x14ac:dyDescent="0.2">
      <c r="H465" s="1"/>
    </row>
    <row r="466" spans="8:8" ht="15.75" customHeight="1" x14ac:dyDescent="0.2">
      <c r="H466" s="1"/>
    </row>
    <row r="467" spans="8:8" ht="15.75" customHeight="1" x14ac:dyDescent="0.2">
      <c r="H467" s="1"/>
    </row>
    <row r="468" spans="8:8" ht="15.75" customHeight="1" x14ac:dyDescent="0.2">
      <c r="H468" s="1"/>
    </row>
    <row r="469" spans="8:8" ht="15.75" customHeight="1" x14ac:dyDescent="0.2">
      <c r="H469" s="1"/>
    </row>
    <row r="470" spans="8:8" ht="15.75" customHeight="1" x14ac:dyDescent="0.2">
      <c r="H470" s="1"/>
    </row>
    <row r="471" spans="8:8" ht="15.75" customHeight="1" x14ac:dyDescent="0.2">
      <c r="H471" s="1"/>
    </row>
    <row r="472" spans="8:8" ht="15.75" customHeight="1" x14ac:dyDescent="0.2">
      <c r="H472" s="1"/>
    </row>
    <row r="473" spans="8:8" ht="15.75" customHeight="1" x14ac:dyDescent="0.2">
      <c r="H473" s="1"/>
    </row>
    <row r="474" spans="8:8" ht="15.75" customHeight="1" x14ac:dyDescent="0.2">
      <c r="H474" s="1"/>
    </row>
    <row r="475" spans="8:8" ht="15.75" customHeight="1" x14ac:dyDescent="0.2">
      <c r="H475" s="1"/>
    </row>
    <row r="476" spans="8:8" ht="15.75" customHeight="1" x14ac:dyDescent="0.2">
      <c r="H476" s="1"/>
    </row>
    <row r="477" spans="8:8" ht="15.75" customHeight="1" x14ac:dyDescent="0.2">
      <c r="H477" s="1"/>
    </row>
    <row r="478" spans="8:8" ht="15.75" customHeight="1" x14ac:dyDescent="0.2">
      <c r="H478" s="1"/>
    </row>
    <row r="479" spans="8:8" ht="15.75" customHeight="1" x14ac:dyDescent="0.2">
      <c r="H479" s="1"/>
    </row>
    <row r="480" spans="8:8" ht="15.75" customHeight="1" x14ac:dyDescent="0.2">
      <c r="H480" s="1"/>
    </row>
    <row r="481" spans="8:8" ht="15.75" customHeight="1" x14ac:dyDescent="0.2">
      <c r="H481" s="1"/>
    </row>
    <row r="482" spans="8:8" ht="15.75" customHeight="1" x14ac:dyDescent="0.2">
      <c r="H482" s="1"/>
    </row>
    <row r="483" spans="8:8" ht="15.75" customHeight="1" x14ac:dyDescent="0.2">
      <c r="H483" s="1"/>
    </row>
    <row r="484" spans="8:8" ht="15.75" customHeight="1" x14ac:dyDescent="0.2">
      <c r="H484" s="1"/>
    </row>
    <row r="485" spans="8:8" ht="15.75" customHeight="1" x14ac:dyDescent="0.2">
      <c r="H485" s="1"/>
    </row>
    <row r="486" spans="8:8" ht="15.75" customHeight="1" x14ac:dyDescent="0.2">
      <c r="H486" s="1"/>
    </row>
    <row r="487" spans="8:8" ht="15.75" customHeight="1" x14ac:dyDescent="0.2">
      <c r="H487" s="1"/>
    </row>
    <row r="488" spans="8:8" ht="15.75" customHeight="1" x14ac:dyDescent="0.2">
      <c r="H488" s="1"/>
    </row>
    <row r="489" spans="8:8" ht="15.75" customHeight="1" x14ac:dyDescent="0.2">
      <c r="H489" s="1"/>
    </row>
    <row r="490" spans="8:8" ht="15.75" customHeight="1" x14ac:dyDescent="0.2">
      <c r="H490" s="1"/>
    </row>
    <row r="491" spans="8:8" ht="15.75" customHeight="1" x14ac:dyDescent="0.2">
      <c r="H491" s="1"/>
    </row>
    <row r="492" spans="8:8" ht="15.75" customHeight="1" x14ac:dyDescent="0.2">
      <c r="H492" s="1"/>
    </row>
    <row r="493" spans="8:8" ht="15.75" customHeight="1" x14ac:dyDescent="0.2">
      <c r="H493" s="1"/>
    </row>
    <row r="494" spans="8:8" ht="15.75" customHeight="1" x14ac:dyDescent="0.2">
      <c r="H494" s="1"/>
    </row>
    <row r="495" spans="8:8" ht="15.75" customHeight="1" x14ac:dyDescent="0.2">
      <c r="H495" s="1"/>
    </row>
    <row r="496" spans="8:8" ht="15.75" customHeight="1" x14ac:dyDescent="0.2">
      <c r="H496" s="1"/>
    </row>
    <row r="497" spans="8:8" ht="15.75" customHeight="1" x14ac:dyDescent="0.2">
      <c r="H497" s="1"/>
    </row>
    <row r="498" spans="8:8" ht="15.75" customHeight="1" x14ac:dyDescent="0.2">
      <c r="H498" s="1"/>
    </row>
    <row r="499" spans="8:8" ht="15.75" customHeight="1" x14ac:dyDescent="0.2">
      <c r="H499" s="1"/>
    </row>
    <row r="500" spans="8:8" ht="15.75" customHeight="1" x14ac:dyDescent="0.2">
      <c r="H500" s="1"/>
    </row>
    <row r="501" spans="8:8" ht="15.75" customHeight="1" x14ac:dyDescent="0.2">
      <c r="H501" s="1"/>
    </row>
    <row r="502" spans="8:8" ht="15.75" customHeight="1" x14ac:dyDescent="0.2">
      <c r="H502" s="1"/>
    </row>
    <row r="503" spans="8:8" ht="15.75" customHeight="1" x14ac:dyDescent="0.2">
      <c r="H503" s="1"/>
    </row>
    <row r="504" spans="8:8" ht="15.75" customHeight="1" x14ac:dyDescent="0.2">
      <c r="H504" s="1"/>
    </row>
    <row r="505" spans="8:8" ht="15.75" customHeight="1" x14ac:dyDescent="0.2">
      <c r="H505" s="1"/>
    </row>
    <row r="506" spans="8:8" ht="15.75" customHeight="1" x14ac:dyDescent="0.2">
      <c r="H506" s="1"/>
    </row>
    <row r="507" spans="8:8" ht="15.75" customHeight="1" x14ac:dyDescent="0.2">
      <c r="H507" s="1"/>
    </row>
    <row r="508" spans="8:8" ht="15.75" customHeight="1" x14ac:dyDescent="0.2">
      <c r="H508" s="1"/>
    </row>
    <row r="509" spans="8:8" ht="15.75" customHeight="1" x14ac:dyDescent="0.2">
      <c r="H509" s="1"/>
    </row>
    <row r="510" spans="8:8" ht="15.75" customHeight="1" x14ac:dyDescent="0.2">
      <c r="H510" s="1"/>
    </row>
    <row r="511" spans="8:8" ht="15.75" customHeight="1" x14ac:dyDescent="0.2">
      <c r="H511" s="1"/>
    </row>
    <row r="512" spans="8:8" ht="15.75" customHeight="1" x14ac:dyDescent="0.2">
      <c r="H512" s="1"/>
    </row>
    <row r="513" spans="8:8" ht="15.75" customHeight="1" x14ac:dyDescent="0.2">
      <c r="H513" s="1"/>
    </row>
    <row r="514" spans="8:8" ht="15.75" customHeight="1" x14ac:dyDescent="0.2">
      <c r="H514" s="1"/>
    </row>
    <row r="515" spans="8:8" ht="15.75" customHeight="1" x14ac:dyDescent="0.2">
      <c r="H515" s="1"/>
    </row>
    <row r="516" spans="8:8" ht="15.75" customHeight="1" x14ac:dyDescent="0.2">
      <c r="H516" s="1"/>
    </row>
    <row r="517" spans="8:8" ht="15.75" customHeight="1" x14ac:dyDescent="0.2">
      <c r="H517" s="1"/>
    </row>
    <row r="518" spans="8:8" ht="15.75" customHeight="1" x14ac:dyDescent="0.2">
      <c r="H518" s="1"/>
    </row>
    <row r="519" spans="8:8" ht="15.75" customHeight="1" x14ac:dyDescent="0.2">
      <c r="H519" s="1"/>
    </row>
    <row r="520" spans="8:8" ht="15.75" customHeight="1" x14ac:dyDescent="0.2">
      <c r="H520" s="1"/>
    </row>
    <row r="521" spans="8:8" ht="15.75" customHeight="1" x14ac:dyDescent="0.2">
      <c r="H521" s="1"/>
    </row>
    <row r="522" spans="8:8" ht="15.75" customHeight="1" x14ac:dyDescent="0.2">
      <c r="H522" s="1"/>
    </row>
    <row r="523" spans="8:8" ht="15.75" customHeight="1" x14ac:dyDescent="0.2">
      <c r="H523" s="1"/>
    </row>
    <row r="524" spans="8:8" ht="15.75" customHeight="1" x14ac:dyDescent="0.2">
      <c r="H524" s="1"/>
    </row>
    <row r="525" spans="8:8" ht="15.75" customHeight="1" x14ac:dyDescent="0.2">
      <c r="H525" s="1"/>
    </row>
    <row r="526" spans="8:8" ht="15.75" customHeight="1" x14ac:dyDescent="0.2">
      <c r="H526" s="1"/>
    </row>
    <row r="527" spans="8:8" ht="15.75" customHeight="1" x14ac:dyDescent="0.2">
      <c r="H527" s="1"/>
    </row>
    <row r="528" spans="8:8" ht="15.75" customHeight="1" x14ac:dyDescent="0.2">
      <c r="H528" s="1"/>
    </row>
    <row r="529" spans="8:8" ht="15.75" customHeight="1" x14ac:dyDescent="0.2">
      <c r="H529" s="1"/>
    </row>
    <row r="530" spans="8:8" ht="15.75" customHeight="1" x14ac:dyDescent="0.2">
      <c r="H530" s="1"/>
    </row>
    <row r="531" spans="8:8" ht="15.75" customHeight="1" x14ac:dyDescent="0.2">
      <c r="H531" s="1"/>
    </row>
    <row r="532" spans="8:8" ht="15.75" customHeight="1" x14ac:dyDescent="0.2">
      <c r="H532" s="1"/>
    </row>
    <row r="533" spans="8:8" ht="15.75" customHeight="1" x14ac:dyDescent="0.2">
      <c r="H533" s="1"/>
    </row>
    <row r="534" spans="8:8" ht="15.75" customHeight="1" x14ac:dyDescent="0.2">
      <c r="H534" s="1"/>
    </row>
    <row r="535" spans="8:8" ht="15.75" customHeight="1" x14ac:dyDescent="0.2">
      <c r="H535" s="1"/>
    </row>
    <row r="536" spans="8:8" ht="15.75" customHeight="1" x14ac:dyDescent="0.2">
      <c r="H536" s="1"/>
    </row>
    <row r="537" spans="8:8" ht="15.75" customHeight="1" x14ac:dyDescent="0.2">
      <c r="H537" s="1"/>
    </row>
    <row r="538" spans="8:8" ht="15.75" customHeight="1" x14ac:dyDescent="0.2">
      <c r="H538" s="1"/>
    </row>
    <row r="539" spans="8:8" ht="15.75" customHeight="1" x14ac:dyDescent="0.2">
      <c r="H539" s="1"/>
    </row>
    <row r="540" spans="8:8" ht="15.75" customHeight="1" x14ac:dyDescent="0.2">
      <c r="H540" s="1"/>
    </row>
    <row r="541" spans="8:8" ht="15.75" customHeight="1" x14ac:dyDescent="0.2">
      <c r="H541" s="1"/>
    </row>
    <row r="542" spans="8:8" ht="15.75" customHeight="1" x14ac:dyDescent="0.2">
      <c r="H542" s="1"/>
    </row>
    <row r="543" spans="8:8" ht="15.75" customHeight="1" x14ac:dyDescent="0.2">
      <c r="H543" s="1"/>
    </row>
    <row r="544" spans="8:8" ht="15.75" customHeight="1" x14ac:dyDescent="0.2">
      <c r="H544" s="1"/>
    </row>
    <row r="545" spans="8:8" ht="15.75" customHeight="1" x14ac:dyDescent="0.2">
      <c r="H545" s="1"/>
    </row>
    <row r="546" spans="8:8" ht="15.75" customHeight="1" x14ac:dyDescent="0.2">
      <c r="H546" s="1"/>
    </row>
    <row r="547" spans="8:8" ht="15.75" customHeight="1" x14ac:dyDescent="0.2">
      <c r="H547" s="1"/>
    </row>
    <row r="548" spans="8:8" ht="15.75" customHeight="1" x14ac:dyDescent="0.2">
      <c r="H548" s="1"/>
    </row>
    <row r="549" spans="8:8" ht="15.75" customHeight="1" x14ac:dyDescent="0.2">
      <c r="H549" s="1"/>
    </row>
    <row r="550" spans="8:8" ht="15.75" customHeight="1" x14ac:dyDescent="0.2">
      <c r="H550" s="1"/>
    </row>
    <row r="551" spans="8:8" ht="15.75" customHeight="1" x14ac:dyDescent="0.2">
      <c r="H551" s="1"/>
    </row>
    <row r="552" spans="8:8" ht="15.75" customHeight="1" x14ac:dyDescent="0.2">
      <c r="H552" s="1"/>
    </row>
    <row r="553" spans="8:8" ht="15.75" customHeight="1" x14ac:dyDescent="0.2">
      <c r="H553" s="1"/>
    </row>
    <row r="554" spans="8:8" ht="15.75" customHeight="1" x14ac:dyDescent="0.2">
      <c r="H554" s="1"/>
    </row>
    <row r="555" spans="8:8" ht="15.75" customHeight="1" x14ac:dyDescent="0.2">
      <c r="H555" s="1"/>
    </row>
    <row r="556" spans="8:8" ht="15.75" customHeight="1" x14ac:dyDescent="0.2">
      <c r="H556" s="1"/>
    </row>
    <row r="557" spans="8:8" ht="15.75" customHeight="1" x14ac:dyDescent="0.2">
      <c r="H557" s="1"/>
    </row>
    <row r="558" spans="8:8" ht="15.75" customHeight="1" x14ac:dyDescent="0.2">
      <c r="H558" s="1"/>
    </row>
    <row r="559" spans="8:8" ht="15.75" customHeight="1" x14ac:dyDescent="0.2">
      <c r="H559" s="1"/>
    </row>
    <row r="560" spans="8:8" ht="15.75" customHeight="1" x14ac:dyDescent="0.2">
      <c r="H560" s="1"/>
    </row>
    <row r="561" spans="8:8" ht="15.75" customHeight="1" x14ac:dyDescent="0.2">
      <c r="H561" s="1"/>
    </row>
    <row r="562" spans="8:8" ht="15.75" customHeight="1" x14ac:dyDescent="0.2">
      <c r="H562" s="1"/>
    </row>
    <row r="563" spans="8:8" ht="15.75" customHeight="1" x14ac:dyDescent="0.2">
      <c r="H563" s="1"/>
    </row>
    <row r="564" spans="8:8" ht="15.75" customHeight="1" x14ac:dyDescent="0.2">
      <c r="H564" s="1"/>
    </row>
    <row r="565" spans="8:8" ht="15.75" customHeight="1" x14ac:dyDescent="0.2">
      <c r="H565" s="1"/>
    </row>
    <row r="566" spans="8:8" ht="15.75" customHeight="1" x14ac:dyDescent="0.2">
      <c r="H566" s="1"/>
    </row>
    <row r="567" spans="8:8" ht="15.75" customHeight="1" x14ac:dyDescent="0.2">
      <c r="H567" s="1"/>
    </row>
    <row r="568" spans="8:8" ht="15.75" customHeight="1" x14ac:dyDescent="0.2">
      <c r="H568" s="1"/>
    </row>
    <row r="569" spans="8:8" ht="15.75" customHeight="1" x14ac:dyDescent="0.2">
      <c r="H569" s="1"/>
    </row>
    <row r="570" spans="8:8" ht="15.75" customHeight="1" x14ac:dyDescent="0.2">
      <c r="H570" s="1"/>
    </row>
    <row r="571" spans="8:8" ht="15.75" customHeight="1" x14ac:dyDescent="0.2">
      <c r="H571" s="1"/>
    </row>
    <row r="572" spans="8:8" ht="15.75" customHeight="1" x14ac:dyDescent="0.2">
      <c r="H572" s="1"/>
    </row>
    <row r="573" spans="8:8" ht="15.75" customHeight="1" x14ac:dyDescent="0.2">
      <c r="H573" s="1"/>
    </row>
    <row r="574" spans="8:8" ht="15.75" customHeight="1" x14ac:dyDescent="0.2">
      <c r="H574" s="1"/>
    </row>
    <row r="575" spans="8:8" ht="15.75" customHeight="1" x14ac:dyDescent="0.2">
      <c r="H575" s="1"/>
    </row>
    <row r="576" spans="8:8" ht="15.75" customHeight="1" x14ac:dyDescent="0.2">
      <c r="H576" s="1"/>
    </row>
    <row r="577" spans="8:8" ht="15.75" customHeight="1" x14ac:dyDescent="0.2">
      <c r="H577" s="1"/>
    </row>
    <row r="578" spans="8:8" ht="15.75" customHeight="1" x14ac:dyDescent="0.2">
      <c r="H578" s="1"/>
    </row>
    <row r="579" spans="8:8" ht="15.75" customHeight="1" x14ac:dyDescent="0.2">
      <c r="H579" s="1"/>
    </row>
    <row r="580" spans="8:8" ht="15.75" customHeight="1" x14ac:dyDescent="0.2">
      <c r="H580" s="1"/>
    </row>
    <row r="581" spans="8:8" ht="15.75" customHeight="1" x14ac:dyDescent="0.2">
      <c r="H581" s="1"/>
    </row>
    <row r="582" spans="8:8" ht="15.75" customHeight="1" x14ac:dyDescent="0.2">
      <c r="H582" s="1"/>
    </row>
    <row r="583" spans="8:8" ht="15.75" customHeight="1" x14ac:dyDescent="0.2">
      <c r="H583" s="1"/>
    </row>
    <row r="584" spans="8:8" ht="15.75" customHeight="1" x14ac:dyDescent="0.2">
      <c r="H584" s="1"/>
    </row>
    <row r="585" spans="8:8" ht="15.75" customHeight="1" x14ac:dyDescent="0.2">
      <c r="H585" s="1"/>
    </row>
    <row r="586" spans="8:8" ht="15.75" customHeight="1" x14ac:dyDescent="0.2">
      <c r="H586" s="1"/>
    </row>
    <row r="587" spans="8:8" ht="15.75" customHeight="1" x14ac:dyDescent="0.2">
      <c r="H587" s="1"/>
    </row>
    <row r="588" spans="8:8" ht="15.75" customHeight="1" x14ac:dyDescent="0.2">
      <c r="H588" s="1"/>
    </row>
    <row r="589" spans="8:8" ht="15.75" customHeight="1" x14ac:dyDescent="0.2">
      <c r="H589" s="1"/>
    </row>
    <row r="590" spans="8:8" ht="15.75" customHeight="1" x14ac:dyDescent="0.2">
      <c r="H590" s="1"/>
    </row>
    <row r="591" spans="8:8" ht="15.75" customHeight="1" x14ac:dyDescent="0.2">
      <c r="H591" s="1"/>
    </row>
    <row r="592" spans="8:8" ht="15.75" customHeight="1" x14ac:dyDescent="0.2">
      <c r="H592" s="1"/>
    </row>
    <row r="593" spans="8:8" ht="15.75" customHeight="1" x14ac:dyDescent="0.2">
      <c r="H593" s="1"/>
    </row>
    <row r="594" spans="8:8" ht="15.75" customHeight="1" x14ac:dyDescent="0.2">
      <c r="H594" s="1"/>
    </row>
    <row r="595" spans="8:8" ht="15.75" customHeight="1" x14ac:dyDescent="0.2">
      <c r="H595" s="1"/>
    </row>
    <row r="596" spans="8:8" ht="15.75" customHeight="1" x14ac:dyDescent="0.2">
      <c r="H596" s="1"/>
    </row>
    <row r="597" spans="8:8" ht="15.75" customHeight="1" x14ac:dyDescent="0.2">
      <c r="H597" s="1"/>
    </row>
    <row r="598" spans="8:8" ht="15.75" customHeight="1" x14ac:dyDescent="0.2">
      <c r="H598" s="1"/>
    </row>
    <row r="599" spans="8:8" ht="15.75" customHeight="1" x14ac:dyDescent="0.2">
      <c r="H599" s="1"/>
    </row>
    <row r="600" spans="8:8" ht="15.75" customHeight="1" x14ac:dyDescent="0.2">
      <c r="H600" s="1"/>
    </row>
    <row r="601" spans="8:8" ht="15.75" customHeight="1" x14ac:dyDescent="0.2">
      <c r="H601" s="1"/>
    </row>
    <row r="602" spans="8:8" ht="15.75" customHeight="1" x14ac:dyDescent="0.2">
      <c r="H602" s="1"/>
    </row>
    <row r="603" spans="8:8" ht="15.75" customHeight="1" x14ac:dyDescent="0.2">
      <c r="H603" s="1"/>
    </row>
    <row r="604" spans="8:8" ht="15.75" customHeight="1" x14ac:dyDescent="0.2">
      <c r="H604" s="1"/>
    </row>
    <row r="605" spans="8:8" ht="15.75" customHeight="1" x14ac:dyDescent="0.2">
      <c r="H605" s="1"/>
    </row>
    <row r="606" spans="8:8" ht="15.75" customHeight="1" x14ac:dyDescent="0.2">
      <c r="H606" s="1"/>
    </row>
    <row r="607" spans="8:8" ht="15.75" customHeight="1" x14ac:dyDescent="0.2">
      <c r="H607" s="1"/>
    </row>
    <row r="608" spans="8:8" ht="15.75" customHeight="1" x14ac:dyDescent="0.2">
      <c r="H608" s="1"/>
    </row>
    <row r="609" spans="8:8" ht="15.75" customHeight="1" x14ac:dyDescent="0.2">
      <c r="H609" s="1"/>
    </row>
    <row r="610" spans="8:8" ht="15.75" customHeight="1" x14ac:dyDescent="0.2">
      <c r="H610" s="1"/>
    </row>
    <row r="611" spans="8:8" ht="15.75" customHeight="1" x14ac:dyDescent="0.2">
      <c r="H611" s="1"/>
    </row>
    <row r="612" spans="8:8" ht="15.75" customHeight="1" x14ac:dyDescent="0.2">
      <c r="H612" s="1"/>
    </row>
    <row r="613" spans="8:8" ht="15.75" customHeight="1" x14ac:dyDescent="0.2">
      <c r="H613" s="1"/>
    </row>
    <row r="614" spans="8:8" ht="15.75" customHeight="1" x14ac:dyDescent="0.2">
      <c r="H614" s="1"/>
    </row>
    <row r="615" spans="8:8" ht="15.75" customHeight="1" x14ac:dyDescent="0.2">
      <c r="H615" s="1"/>
    </row>
    <row r="616" spans="8:8" ht="15.75" customHeight="1" x14ac:dyDescent="0.2">
      <c r="H616" s="1"/>
    </row>
    <row r="617" spans="8:8" ht="15.75" customHeight="1" x14ac:dyDescent="0.2">
      <c r="H617" s="1"/>
    </row>
    <row r="618" spans="8:8" ht="15.75" customHeight="1" x14ac:dyDescent="0.2">
      <c r="H618" s="1"/>
    </row>
    <row r="619" spans="8:8" ht="15.75" customHeight="1" x14ac:dyDescent="0.2">
      <c r="H619" s="1"/>
    </row>
    <row r="620" spans="8:8" ht="15.75" customHeight="1" x14ac:dyDescent="0.2">
      <c r="H620" s="1"/>
    </row>
    <row r="621" spans="8:8" ht="15.75" customHeight="1" x14ac:dyDescent="0.2">
      <c r="H621" s="1"/>
    </row>
    <row r="622" spans="8:8" ht="15.75" customHeight="1" x14ac:dyDescent="0.2">
      <c r="H622" s="1"/>
    </row>
    <row r="623" spans="8:8" ht="15.75" customHeight="1" x14ac:dyDescent="0.2">
      <c r="H623" s="1"/>
    </row>
    <row r="624" spans="8:8" ht="15.75" customHeight="1" x14ac:dyDescent="0.2">
      <c r="H624" s="1"/>
    </row>
    <row r="625" spans="8:8" ht="15.75" customHeight="1" x14ac:dyDescent="0.2">
      <c r="H625" s="1"/>
    </row>
    <row r="626" spans="8:8" ht="15.75" customHeight="1" x14ac:dyDescent="0.2">
      <c r="H626" s="1"/>
    </row>
    <row r="627" spans="8:8" ht="15.75" customHeight="1" x14ac:dyDescent="0.2">
      <c r="H627" s="1"/>
    </row>
    <row r="628" spans="8:8" ht="15.75" customHeight="1" x14ac:dyDescent="0.2">
      <c r="H628" s="1"/>
    </row>
    <row r="629" spans="8:8" ht="15.75" customHeight="1" x14ac:dyDescent="0.2">
      <c r="H629" s="1"/>
    </row>
    <row r="630" spans="8:8" ht="15.75" customHeight="1" x14ac:dyDescent="0.2">
      <c r="H630" s="1"/>
    </row>
    <row r="631" spans="8:8" ht="15.75" customHeight="1" x14ac:dyDescent="0.2">
      <c r="H631" s="1"/>
    </row>
    <row r="632" spans="8:8" ht="15.75" customHeight="1" x14ac:dyDescent="0.2">
      <c r="H632" s="1"/>
    </row>
    <row r="633" spans="8:8" ht="15.75" customHeight="1" x14ac:dyDescent="0.2">
      <c r="H633" s="1"/>
    </row>
    <row r="634" spans="8:8" ht="15.75" customHeight="1" x14ac:dyDescent="0.2">
      <c r="H634" s="1"/>
    </row>
    <row r="635" spans="8:8" ht="15.75" customHeight="1" x14ac:dyDescent="0.2">
      <c r="H635" s="1"/>
    </row>
    <row r="636" spans="8:8" ht="15.75" customHeight="1" x14ac:dyDescent="0.2">
      <c r="H636" s="1"/>
    </row>
    <row r="637" spans="8:8" ht="15.75" customHeight="1" x14ac:dyDescent="0.2">
      <c r="H637" s="1"/>
    </row>
    <row r="638" spans="8:8" ht="15.75" customHeight="1" x14ac:dyDescent="0.2">
      <c r="H638" s="1"/>
    </row>
    <row r="639" spans="8:8" ht="15.75" customHeight="1" x14ac:dyDescent="0.2">
      <c r="H639" s="1"/>
    </row>
    <row r="640" spans="8:8" ht="15.75" customHeight="1" x14ac:dyDescent="0.2">
      <c r="H640" s="1"/>
    </row>
    <row r="641" spans="8:8" ht="15.75" customHeight="1" x14ac:dyDescent="0.2">
      <c r="H641" s="1"/>
    </row>
    <row r="642" spans="8:8" ht="15.75" customHeight="1" x14ac:dyDescent="0.2">
      <c r="H642" s="1"/>
    </row>
    <row r="643" spans="8:8" ht="15.75" customHeight="1" x14ac:dyDescent="0.2">
      <c r="H643" s="1"/>
    </row>
    <row r="644" spans="8:8" ht="15.75" customHeight="1" x14ac:dyDescent="0.2">
      <c r="H644" s="1"/>
    </row>
    <row r="645" spans="8:8" ht="15.75" customHeight="1" x14ac:dyDescent="0.2">
      <c r="H645" s="1"/>
    </row>
    <row r="646" spans="8:8" ht="15.75" customHeight="1" x14ac:dyDescent="0.2">
      <c r="H646" s="1"/>
    </row>
    <row r="647" spans="8:8" ht="15.75" customHeight="1" x14ac:dyDescent="0.2">
      <c r="H647" s="1"/>
    </row>
    <row r="648" spans="8:8" ht="15.75" customHeight="1" x14ac:dyDescent="0.2">
      <c r="H648" s="1"/>
    </row>
    <row r="649" spans="8:8" ht="15.75" customHeight="1" x14ac:dyDescent="0.2">
      <c r="H649" s="1"/>
    </row>
    <row r="650" spans="8:8" ht="15.75" customHeight="1" x14ac:dyDescent="0.2">
      <c r="H650" s="1"/>
    </row>
    <row r="651" spans="8:8" ht="15.75" customHeight="1" x14ac:dyDescent="0.2">
      <c r="H651" s="1"/>
    </row>
    <row r="652" spans="8:8" ht="15.75" customHeight="1" x14ac:dyDescent="0.2">
      <c r="H652" s="1"/>
    </row>
    <row r="653" spans="8:8" ht="15.75" customHeight="1" x14ac:dyDescent="0.2">
      <c r="H653" s="1"/>
    </row>
    <row r="654" spans="8:8" ht="15.75" customHeight="1" x14ac:dyDescent="0.2">
      <c r="H654" s="1"/>
    </row>
    <row r="655" spans="8:8" ht="15.75" customHeight="1" x14ac:dyDescent="0.2">
      <c r="H655" s="1"/>
    </row>
    <row r="656" spans="8:8" ht="15.75" customHeight="1" x14ac:dyDescent="0.2">
      <c r="H656" s="1"/>
    </row>
    <row r="657" spans="8:8" ht="15.75" customHeight="1" x14ac:dyDescent="0.2">
      <c r="H657" s="1"/>
    </row>
    <row r="658" spans="8:8" ht="15.75" customHeight="1" x14ac:dyDescent="0.2">
      <c r="H658" s="1"/>
    </row>
    <row r="659" spans="8:8" ht="15.75" customHeight="1" x14ac:dyDescent="0.2">
      <c r="H659" s="1"/>
    </row>
    <row r="660" spans="8:8" ht="15.75" customHeight="1" x14ac:dyDescent="0.2">
      <c r="H660" s="1"/>
    </row>
    <row r="661" spans="8:8" ht="15.75" customHeight="1" x14ac:dyDescent="0.2">
      <c r="H661" s="1"/>
    </row>
    <row r="662" spans="8:8" ht="15.75" customHeight="1" x14ac:dyDescent="0.2">
      <c r="H662" s="1"/>
    </row>
    <row r="663" spans="8:8" ht="15.75" customHeight="1" x14ac:dyDescent="0.2">
      <c r="H663" s="1"/>
    </row>
    <row r="664" spans="8:8" ht="15.75" customHeight="1" x14ac:dyDescent="0.2">
      <c r="H664" s="1"/>
    </row>
    <row r="665" spans="8:8" ht="15.75" customHeight="1" x14ac:dyDescent="0.2">
      <c r="H665" s="1"/>
    </row>
    <row r="666" spans="8:8" ht="15.75" customHeight="1" x14ac:dyDescent="0.2">
      <c r="H666" s="1"/>
    </row>
    <row r="667" spans="8:8" ht="15.75" customHeight="1" x14ac:dyDescent="0.2">
      <c r="H667" s="1"/>
    </row>
    <row r="668" spans="8:8" ht="15.75" customHeight="1" x14ac:dyDescent="0.2">
      <c r="H668" s="1"/>
    </row>
    <row r="669" spans="8:8" ht="15.75" customHeight="1" x14ac:dyDescent="0.2">
      <c r="H669" s="1"/>
    </row>
    <row r="670" spans="8:8" ht="15.75" customHeight="1" x14ac:dyDescent="0.2">
      <c r="H670" s="1"/>
    </row>
    <row r="671" spans="8:8" ht="15.75" customHeight="1" x14ac:dyDescent="0.2">
      <c r="H671" s="1"/>
    </row>
    <row r="672" spans="8:8" ht="15.75" customHeight="1" x14ac:dyDescent="0.2">
      <c r="H672" s="1"/>
    </row>
    <row r="673" spans="8:8" ht="15.75" customHeight="1" x14ac:dyDescent="0.2">
      <c r="H673" s="1"/>
    </row>
    <row r="674" spans="8:8" ht="15.75" customHeight="1" x14ac:dyDescent="0.2">
      <c r="H674" s="1"/>
    </row>
    <row r="675" spans="8:8" ht="15.75" customHeight="1" x14ac:dyDescent="0.2">
      <c r="H675" s="1"/>
    </row>
    <row r="676" spans="8:8" ht="15.75" customHeight="1" x14ac:dyDescent="0.2">
      <c r="H676" s="1"/>
    </row>
    <row r="677" spans="8:8" ht="15.75" customHeight="1" x14ac:dyDescent="0.2">
      <c r="H677" s="1"/>
    </row>
    <row r="678" spans="8:8" ht="15.75" customHeight="1" x14ac:dyDescent="0.2">
      <c r="H678" s="1"/>
    </row>
    <row r="679" spans="8:8" ht="15.75" customHeight="1" x14ac:dyDescent="0.2">
      <c r="H679" s="1"/>
    </row>
    <row r="680" spans="8:8" ht="15.75" customHeight="1" x14ac:dyDescent="0.2">
      <c r="H680" s="1"/>
    </row>
    <row r="681" spans="8:8" ht="15.75" customHeight="1" x14ac:dyDescent="0.2">
      <c r="H681" s="1"/>
    </row>
    <row r="682" spans="8:8" ht="15.75" customHeight="1" x14ac:dyDescent="0.2">
      <c r="H682" s="1"/>
    </row>
    <row r="683" spans="8:8" ht="15.75" customHeight="1" x14ac:dyDescent="0.2">
      <c r="H683" s="1"/>
    </row>
    <row r="684" spans="8:8" ht="15.75" customHeight="1" x14ac:dyDescent="0.2">
      <c r="H684" s="1"/>
    </row>
    <row r="685" spans="8:8" ht="15.75" customHeight="1" x14ac:dyDescent="0.2">
      <c r="H685" s="1"/>
    </row>
    <row r="686" spans="8:8" ht="15.75" customHeight="1" x14ac:dyDescent="0.2">
      <c r="H686" s="1"/>
    </row>
    <row r="687" spans="8:8" ht="15.75" customHeight="1" x14ac:dyDescent="0.2">
      <c r="H687" s="1"/>
    </row>
    <row r="688" spans="8:8" ht="15.75" customHeight="1" x14ac:dyDescent="0.2">
      <c r="H688" s="1"/>
    </row>
    <row r="689" spans="8:8" ht="15.75" customHeight="1" x14ac:dyDescent="0.2">
      <c r="H689" s="1"/>
    </row>
    <row r="690" spans="8:8" ht="15.75" customHeight="1" x14ac:dyDescent="0.2">
      <c r="H690" s="1"/>
    </row>
    <row r="691" spans="8:8" ht="15.75" customHeight="1" x14ac:dyDescent="0.2">
      <c r="H691" s="1"/>
    </row>
    <row r="692" spans="8:8" ht="15.75" customHeight="1" x14ac:dyDescent="0.2">
      <c r="H692" s="1"/>
    </row>
    <row r="693" spans="8:8" ht="15.75" customHeight="1" x14ac:dyDescent="0.2">
      <c r="H693" s="1"/>
    </row>
    <row r="694" spans="8:8" ht="15.75" customHeight="1" x14ac:dyDescent="0.2">
      <c r="H694" s="1"/>
    </row>
    <row r="695" spans="8:8" ht="15.75" customHeight="1" x14ac:dyDescent="0.2">
      <c r="H695" s="1"/>
    </row>
    <row r="696" spans="8:8" ht="15.75" customHeight="1" x14ac:dyDescent="0.2">
      <c r="H696" s="1"/>
    </row>
    <row r="697" spans="8:8" ht="15.75" customHeight="1" x14ac:dyDescent="0.2">
      <c r="H697" s="1"/>
    </row>
    <row r="698" spans="8:8" ht="15.75" customHeight="1" x14ac:dyDescent="0.2">
      <c r="H698" s="1"/>
    </row>
    <row r="699" spans="8:8" ht="15.75" customHeight="1" x14ac:dyDescent="0.2">
      <c r="H699" s="1"/>
    </row>
    <row r="700" spans="8:8" ht="15.75" customHeight="1" x14ac:dyDescent="0.2">
      <c r="H700" s="1"/>
    </row>
    <row r="701" spans="8:8" ht="15.75" customHeight="1" x14ac:dyDescent="0.2">
      <c r="H701" s="1"/>
    </row>
    <row r="702" spans="8:8" ht="15.75" customHeight="1" x14ac:dyDescent="0.2">
      <c r="H702" s="1"/>
    </row>
    <row r="703" spans="8:8" ht="15.75" customHeight="1" x14ac:dyDescent="0.2">
      <c r="H703" s="1"/>
    </row>
    <row r="704" spans="8:8" ht="15.75" customHeight="1" x14ac:dyDescent="0.2">
      <c r="H704" s="1"/>
    </row>
    <row r="705" spans="8:8" ht="15.75" customHeight="1" x14ac:dyDescent="0.2">
      <c r="H705" s="1"/>
    </row>
    <row r="706" spans="8:8" ht="15.75" customHeight="1" x14ac:dyDescent="0.2">
      <c r="H706" s="1"/>
    </row>
    <row r="707" spans="8:8" ht="15.75" customHeight="1" x14ac:dyDescent="0.2">
      <c r="H707" s="1"/>
    </row>
    <row r="708" spans="8:8" ht="15.75" customHeight="1" x14ac:dyDescent="0.2">
      <c r="H708" s="1"/>
    </row>
    <row r="709" spans="8:8" ht="15.75" customHeight="1" x14ac:dyDescent="0.2">
      <c r="H709" s="1"/>
    </row>
    <row r="710" spans="8:8" ht="15.75" customHeight="1" x14ac:dyDescent="0.2">
      <c r="H710" s="1"/>
    </row>
    <row r="711" spans="8:8" ht="15.75" customHeight="1" x14ac:dyDescent="0.2">
      <c r="H711" s="1"/>
    </row>
    <row r="712" spans="8:8" ht="15.75" customHeight="1" x14ac:dyDescent="0.2">
      <c r="H712" s="1"/>
    </row>
    <row r="713" spans="8:8" ht="15.75" customHeight="1" x14ac:dyDescent="0.2">
      <c r="H713" s="1"/>
    </row>
    <row r="714" spans="8:8" ht="15.75" customHeight="1" x14ac:dyDescent="0.2">
      <c r="H714" s="1"/>
    </row>
    <row r="715" spans="8:8" ht="15.75" customHeight="1" x14ac:dyDescent="0.2">
      <c r="H715" s="1"/>
    </row>
    <row r="716" spans="8:8" ht="15.75" customHeight="1" x14ac:dyDescent="0.2">
      <c r="H716" s="1"/>
    </row>
    <row r="717" spans="8:8" ht="15.75" customHeight="1" x14ac:dyDescent="0.2">
      <c r="H717" s="1"/>
    </row>
    <row r="718" spans="8:8" ht="15.75" customHeight="1" x14ac:dyDescent="0.2">
      <c r="H718" s="1"/>
    </row>
    <row r="719" spans="8:8" ht="15.75" customHeight="1" x14ac:dyDescent="0.2">
      <c r="H719" s="1"/>
    </row>
    <row r="720" spans="8:8" ht="15.75" customHeight="1" x14ac:dyDescent="0.2">
      <c r="H720" s="1"/>
    </row>
    <row r="721" spans="8:8" ht="15.75" customHeight="1" x14ac:dyDescent="0.2">
      <c r="H721" s="1"/>
    </row>
    <row r="722" spans="8:8" ht="15.75" customHeight="1" x14ac:dyDescent="0.2">
      <c r="H722" s="1"/>
    </row>
    <row r="723" spans="8:8" ht="15.75" customHeight="1" x14ac:dyDescent="0.2">
      <c r="H723" s="1"/>
    </row>
    <row r="724" spans="8:8" ht="15.75" customHeight="1" x14ac:dyDescent="0.2">
      <c r="H724" s="1"/>
    </row>
    <row r="725" spans="8:8" ht="15.75" customHeight="1" x14ac:dyDescent="0.2">
      <c r="H725" s="1"/>
    </row>
    <row r="726" spans="8:8" ht="15.75" customHeight="1" x14ac:dyDescent="0.2">
      <c r="H726" s="1"/>
    </row>
    <row r="727" spans="8:8" ht="15.75" customHeight="1" x14ac:dyDescent="0.2">
      <c r="H727" s="1"/>
    </row>
    <row r="728" spans="8:8" ht="15.75" customHeight="1" x14ac:dyDescent="0.2">
      <c r="H728" s="1"/>
    </row>
    <row r="729" spans="8:8" ht="15.75" customHeight="1" x14ac:dyDescent="0.2">
      <c r="H729" s="1"/>
    </row>
    <row r="730" spans="8:8" ht="15.75" customHeight="1" x14ac:dyDescent="0.2">
      <c r="H730" s="1"/>
    </row>
    <row r="731" spans="8:8" ht="15.75" customHeight="1" x14ac:dyDescent="0.2">
      <c r="H731" s="1"/>
    </row>
    <row r="732" spans="8:8" ht="15.75" customHeight="1" x14ac:dyDescent="0.2">
      <c r="H732" s="1"/>
    </row>
    <row r="733" spans="8:8" ht="15.75" customHeight="1" x14ac:dyDescent="0.2">
      <c r="H733" s="1"/>
    </row>
    <row r="734" spans="8:8" ht="15.75" customHeight="1" x14ac:dyDescent="0.2">
      <c r="H734" s="1"/>
    </row>
    <row r="735" spans="8:8" ht="15.75" customHeight="1" x14ac:dyDescent="0.2">
      <c r="H735" s="1"/>
    </row>
    <row r="736" spans="8:8" ht="15.75" customHeight="1" x14ac:dyDescent="0.2">
      <c r="H736" s="1"/>
    </row>
    <row r="737" spans="8:8" ht="15.75" customHeight="1" x14ac:dyDescent="0.2">
      <c r="H737" s="1"/>
    </row>
    <row r="738" spans="8:8" ht="15.75" customHeight="1" x14ac:dyDescent="0.2">
      <c r="H738" s="1"/>
    </row>
    <row r="739" spans="8:8" ht="15.75" customHeight="1" x14ac:dyDescent="0.2">
      <c r="H739" s="1"/>
    </row>
    <row r="740" spans="8:8" ht="15.75" customHeight="1" x14ac:dyDescent="0.2">
      <c r="H740" s="1"/>
    </row>
    <row r="741" spans="8:8" ht="15.75" customHeight="1" x14ac:dyDescent="0.2">
      <c r="H741" s="1"/>
    </row>
    <row r="742" spans="8:8" ht="15.75" customHeight="1" x14ac:dyDescent="0.2">
      <c r="H742" s="1"/>
    </row>
    <row r="743" spans="8:8" ht="15.75" customHeight="1" x14ac:dyDescent="0.2">
      <c r="H743" s="1"/>
    </row>
    <row r="744" spans="8:8" ht="15.75" customHeight="1" x14ac:dyDescent="0.2">
      <c r="H744" s="1"/>
    </row>
    <row r="745" spans="8:8" ht="15.75" customHeight="1" x14ac:dyDescent="0.2">
      <c r="H745" s="1"/>
    </row>
    <row r="746" spans="8:8" ht="15.75" customHeight="1" x14ac:dyDescent="0.2">
      <c r="H746" s="1"/>
    </row>
    <row r="747" spans="8:8" ht="15.75" customHeight="1" x14ac:dyDescent="0.2">
      <c r="H747" s="1"/>
    </row>
    <row r="748" spans="8:8" ht="15.75" customHeight="1" x14ac:dyDescent="0.2">
      <c r="H748" s="1"/>
    </row>
    <row r="749" spans="8:8" ht="15.75" customHeight="1" x14ac:dyDescent="0.2">
      <c r="H749" s="1"/>
    </row>
    <row r="750" spans="8:8" ht="15.75" customHeight="1" x14ac:dyDescent="0.2">
      <c r="H750" s="1"/>
    </row>
    <row r="751" spans="8:8" ht="15.75" customHeight="1" x14ac:dyDescent="0.2">
      <c r="H751" s="1"/>
    </row>
    <row r="752" spans="8:8" ht="15.75" customHeight="1" x14ac:dyDescent="0.2">
      <c r="H752" s="1"/>
    </row>
    <row r="753" spans="8:8" ht="15.75" customHeight="1" x14ac:dyDescent="0.2">
      <c r="H753" s="1"/>
    </row>
    <row r="754" spans="8:8" ht="15.75" customHeight="1" x14ac:dyDescent="0.2">
      <c r="H754" s="1"/>
    </row>
    <row r="755" spans="8:8" ht="15.75" customHeight="1" x14ac:dyDescent="0.2">
      <c r="H755" s="1"/>
    </row>
    <row r="756" spans="8:8" ht="15.75" customHeight="1" x14ac:dyDescent="0.2">
      <c r="H756" s="1"/>
    </row>
    <row r="757" spans="8:8" ht="15.75" customHeight="1" x14ac:dyDescent="0.2">
      <c r="H757" s="1"/>
    </row>
    <row r="758" spans="8:8" ht="15.75" customHeight="1" x14ac:dyDescent="0.2">
      <c r="H758" s="1"/>
    </row>
    <row r="759" spans="8:8" ht="15.75" customHeight="1" x14ac:dyDescent="0.2">
      <c r="H759" s="1"/>
    </row>
    <row r="760" spans="8:8" ht="15.75" customHeight="1" x14ac:dyDescent="0.2">
      <c r="H760" s="1"/>
    </row>
    <row r="761" spans="8:8" ht="15.75" customHeight="1" x14ac:dyDescent="0.2">
      <c r="H761" s="1"/>
    </row>
    <row r="762" spans="8:8" ht="15.75" customHeight="1" x14ac:dyDescent="0.2">
      <c r="H762" s="1"/>
    </row>
    <row r="763" spans="8:8" ht="15.75" customHeight="1" x14ac:dyDescent="0.2">
      <c r="H763" s="1"/>
    </row>
    <row r="764" spans="8:8" ht="15.75" customHeight="1" x14ac:dyDescent="0.2">
      <c r="H764" s="1"/>
    </row>
    <row r="765" spans="8:8" ht="15.75" customHeight="1" x14ac:dyDescent="0.2">
      <c r="H765" s="1"/>
    </row>
    <row r="766" spans="8:8" ht="15.75" customHeight="1" x14ac:dyDescent="0.2">
      <c r="H766" s="1"/>
    </row>
    <row r="767" spans="8:8" ht="15.75" customHeight="1" x14ac:dyDescent="0.2">
      <c r="H767" s="1"/>
    </row>
    <row r="768" spans="8:8" ht="15.75" customHeight="1" x14ac:dyDescent="0.2">
      <c r="H768" s="1"/>
    </row>
    <row r="769" spans="8:8" ht="15.75" customHeight="1" x14ac:dyDescent="0.2">
      <c r="H769" s="1"/>
    </row>
    <row r="770" spans="8:8" ht="15.75" customHeight="1" x14ac:dyDescent="0.2">
      <c r="H770" s="1"/>
    </row>
    <row r="771" spans="8:8" ht="15.75" customHeight="1" x14ac:dyDescent="0.2">
      <c r="H771" s="1"/>
    </row>
    <row r="772" spans="8:8" ht="15.75" customHeight="1" x14ac:dyDescent="0.2">
      <c r="H772" s="1"/>
    </row>
    <row r="773" spans="8:8" ht="15.75" customHeight="1" x14ac:dyDescent="0.2">
      <c r="H773" s="1"/>
    </row>
    <row r="774" spans="8:8" ht="15.75" customHeight="1" x14ac:dyDescent="0.2">
      <c r="H774" s="1"/>
    </row>
    <row r="775" spans="8:8" ht="15.75" customHeight="1" x14ac:dyDescent="0.2">
      <c r="H775" s="1"/>
    </row>
    <row r="776" spans="8:8" ht="15.75" customHeight="1" x14ac:dyDescent="0.2">
      <c r="H776" s="1"/>
    </row>
    <row r="777" spans="8:8" ht="15.75" customHeight="1" x14ac:dyDescent="0.2">
      <c r="H777" s="1"/>
    </row>
    <row r="778" spans="8:8" ht="15.75" customHeight="1" x14ac:dyDescent="0.2">
      <c r="H778" s="1"/>
    </row>
    <row r="779" spans="8:8" ht="15.75" customHeight="1" x14ac:dyDescent="0.2">
      <c r="H779" s="1"/>
    </row>
    <row r="780" spans="8:8" ht="15.75" customHeight="1" x14ac:dyDescent="0.2">
      <c r="H780" s="1"/>
    </row>
    <row r="781" spans="8:8" ht="15.75" customHeight="1" x14ac:dyDescent="0.2">
      <c r="H781" s="1"/>
    </row>
    <row r="782" spans="8:8" ht="15.75" customHeight="1" x14ac:dyDescent="0.2">
      <c r="H782" s="1"/>
    </row>
    <row r="783" spans="8:8" ht="15.75" customHeight="1" x14ac:dyDescent="0.2">
      <c r="H783" s="1"/>
    </row>
    <row r="784" spans="8:8" ht="15.75" customHeight="1" x14ac:dyDescent="0.2">
      <c r="H784" s="1"/>
    </row>
    <row r="785" spans="8:8" ht="15.75" customHeight="1" x14ac:dyDescent="0.2">
      <c r="H785" s="1"/>
    </row>
    <row r="786" spans="8:8" ht="15.75" customHeight="1" x14ac:dyDescent="0.2">
      <c r="H786" s="1"/>
    </row>
    <row r="787" spans="8:8" ht="15.75" customHeight="1" x14ac:dyDescent="0.2">
      <c r="H787" s="1"/>
    </row>
    <row r="788" spans="8:8" ht="15.75" customHeight="1" x14ac:dyDescent="0.2">
      <c r="H788" s="1"/>
    </row>
    <row r="789" spans="8:8" ht="15.75" customHeight="1" x14ac:dyDescent="0.2">
      <c r="H789" s="1"/>
    </row>
    <row r="790" spans="8:8" ht="15.75" customHeight="1" x14ac:dyDescent="0.2">
      <c r="H790" s="1"/>
    </row>
    <row r="791" spans="8:8" ht="15.75" customHeight="1" x14ac:dyDescent="0.2">
      <c r="H791" s="1"/>
    </row>
    <row r="792" spans="8:8" ht="15.75" customHeight="1" x14ac:dyDescent="0.2">
      <c r="H792" s="1"/>
    </row>
    <row r="793" spans="8:8" ht="15.75" customHeight="1" x14ac:dyDescent="0.2">
      <c r="H793" s="1"/>
    </row>
    <row r="794" spans="8:8" ht="15.75" customHeight="1" x14ac:dyDescent="0.2">
      <c r="H794" s="1"/>
    </row>
    <row r="795" spans="8:8" ht="15.75" customHeight="1" x14ac:dyDescent="0.2">
      <c r="H795" s="1"/>
    </row>
    <row r="796" spans="8:8" ht="15.75" customHeight="1" x14ac:dyDescent="0.2">
      <c r="H796" s="1"/>
    </row>
    <row r="797" spans="8:8" ht="15.75" customHeight="1" x14ac:dyDescent="0.2">
      <c r="H797" s="1"/>
    </row>
    <row r="798" spans="8:8" ht="15.75" customHeight="1" x14ac:dyDescent="0.2">
      <c r="H798" s="1"/>
    </row>
    <row r="799" spans="8:8" ht="15.75" customHeight="1" x14ac:dyDescent="0.2">
      <c r="H799" s="1"/>
    </row>
    <row r="800" spans="8:8" ht="15.75" customHeight="1" x14ac:dyDescent="0.2">
      <c r="H800" s="1"/>
    </row>
    <row r="801" spans="8:8" ht="15.75" customHeight="1" x14ac:dyDescent="0.2">
      <c r="H801" s="1"/>
    </row>
    <row r="802" spans="8:8" ht="15.75" customHeight="1" x14ac:dyDescent="0.2">
      <c r="H802" s="1"/>
    </row>
    <row r="803" spans="8:8" ht="15.75" customHeight="1" x14ac:dyDescent="0.2">
      <c r="H803" s="1"/>
    </row>
    <row r="804" spans="8:8" ht="15.75" customHeight="1" x14ac:dyDescent="0.2">
      <c r="H804" s="1"/>
    </row>
    <row r="805" spans="8:8" ht="15.75" customHeight="1" x14ac:dyDescent="0.2">
      <c r="H805" s="1"/>
    </row>
    <row r="806" spans="8:8" ht="15.75" customHeight="1" x14ac:dyDescent="0.2">
      <c r="H806" s="1"/>
    </row>
    <row r="807" spans="8:8" ht="15.75" customHeight="1" x14ac:dyDescent="0.2">
      <c r="H807" s="1"/>
    </row>
    <row r="808" spans="8:8" ht="15.75" customHeight="1" x14ac:dyDescent="0.2">
      <c r="H808" s="1"/>
    </row>
    <row r="809" spans="8:8" ht="15.75" customHeight="1" x14ac:dyDescent="0.2">
      <c r="H809" s="1"/>
    </row>
    <row r="810" spans="8:8" ht="15.75" customHeight="1" x14ac:dyDescent="0.2">
      <c r="H810" s="1"/>
    </row>
    <row r="811" spans="8:8" ht="15.75" customHeight="1" x14ac:dyDescent="0.2">
      <c r="H811" s="1"/>
    </row>
    <row r="812" spans="8:8" ht="15.75" customHeight="1" x14ac:dyDescent="0.2">
      <c r="H812" s="1"/>
    </row>
    <row r="813" spans="8:8" ht="15.75" customHeight="1" x14ac:dyDescent="0.2">
      <c r="H813" s="1"/>
    </row>
    <row r="814" spans="8:8" ht="15.75" customHeight="1" x14ac:dyDescent="0.2">
      <c r="H814" s="1"/>
    </row>
    <row r="815" spans="8:8" ht="15.75" customHeight="1" x14ac:dyDescent="0.2">
      <c r="H815" s="1"/>
    </row>
    <row r="816" spans="8:8" ht="15.75" customHeight="1" x14ac:dyDescent="0.2">
      <c r="H816" s="1"/>
    </row>
    <row r="817" spans="8:8" ht="15.75" customHeight="1" x14ac:dyDescent="0.2">
      <c r="H817" s="1"/>
    </row>
    <row r="818" spans="8:8" ht="15.75" customHeight="1" x14ac:dyDescent="0.2">
      <c r="H818" s="1"/>
    </row>
    <row r="819" spans="8:8" ht="15.75" customHeight="1" x14ac:dyDescent="0.2">
      <c r="H819" s="1"/>
    </row>
    <row r="820" spans="8:8" ht="15.75" customHeight="1" x14ac:dyDescent="0.2">
      <c r="H820" s="1"/>
    </row>
    <row r="821" spans="8:8" ht="15.75" customHeight="1" x14ac:dyDescent="0.2">
      <c r="H821" s="1"/>
    </row>
    <row r="822" spans="8:8" ht="15.75" customHeight="1" x14ac:dyDescent="0.2">
      <c r="H822" s="1"/>
    </row>
    <row r="823" spans="8:8" ht="15.75" customHeight="1" x14ac:dyDescent="0.2">
      <c r="H823" s="1"/>
    </row>
    <row r="824" spans="8:8" ht="15.75" customHeight="1" x14ac:dyDescent="0.2">
      <c r="H824" s="1"/>
    </row>
    <row r="825" spans="8:8" ht="15.75" customHeight="1" x14ac:dyDescent="0.2">
      <c r="H825" s="1"/>
    </row>
    <row r="826" spans="8:8" ht="15.75" customHeight="1" x14ac:dyDescent="0.2">
      <c r="H826" s="1"/>
    </row>
    <row r="827" spans="8:8" ht="15.75" customHeight="1" x14ac:dyDescent="0.2">
      <c r="H827" s="1"/>
    </row>
    <row r="828" spans="8:8" ht="15.75" customHeight="1" x14ac:dyDescent="0.2">
      <c r="H828" s="1"/>
    </row>
    <row r="829" spans="8:8" ht="15.75" customHeight="1" x14ac:dyDescent="0.2">
      <c r="H829" s="1"/>
    </row>
    <row r="830" spans="8:8" ht="15.75" customHeight="1" x14ac:dyDescent="0.2">
      <c r="H830" s="1"/>
    </row>
    <row r="831" spans="8:8" ht="15.75" customHeight="1" x14ac:dyDescent="0.2">
      <c r="H831" s="1"/>
    </row>
    <row r="832" spans="8:8" ht="15.75" customHeight="1" x14ac:dyDescent="0.2">
      <c r="H832" s="1"/>
    </row>
    <row r="833" spans="8:8" ht="15.75" customHeight="1" x14ac:dyDescent="0.2">
      <c r="H833" s="1"/>
    </row>
    <row r="834" spans="8:8" ht="15.75" customHeight="1" x14ac:dyDescent="0.2">
      <c r="H834" s="1"/>
    </row>
    <row r="835" spans="8:8" ht="15.75" customHeight="1" x14ac:dyDescent="0.2">
      <c r="H835" s="1"/>
    </row>
    <row r="836" spans="8:8" ht="15.75" customHeight="1" x14ac:dyDescent="0.2">
      <c r="H836" s="1"/>
    </row>
    <row r="837" spans="8:8" ht="15.75" customHeight="1" x14ac:dyDescent="0.2">
      <c r="H837" s="1"/>
    </row>
    <row r="838" spans="8:8" ht="15.75" customHeight="1" x14ac:dyDescent="0.2">
      <c r="H838" s="1"/>
    </row>
    <row r="839" spans="8:8" ht="15.75" customHeight="1" x14ac:dyDescent="0.2">
      <c r="H839" s="1"/>
    </row>
    <row r="840" spans="8:8" ht="15.75" customHeight="1" x14ac:dyDescent="0.2">
      <c r="H840" s="1"/>
    </row>
    <row r="841" spans="8:8" ht="15.75" customHeight="1" x14ac:dyDescent="0.2">
      <c r="H841" s="1"/>
    </row>
    <row r="842" spans="8:8" ht="15.75" customHeight="1" x14ac:dyDescent="0.2">
      <c r="H842" s="1"/>
    </row>
    <row r="843" spans="8:8" ht="15.75" customHeight="1" x14ac:dyDescent="0.2">
      <c r="H843" s="1"/>
    </row>
    <row r="844" spans="8:8" ht="15.75" customHeight="1" x14ac:dyDescent="0.2">
      <c r="H844" s="1"/>
    </row>
    <row r="845" spans="8:8" ht="15.75" customHeight="1" x14ac:dyDescent="0.2">
      <c r="H845" s="1"/>
    </row>
    <row r="846" spans="8:8" ht="15.75" customHeight="1" x14ac:dyDescent="0.2">
      <c r="H846" s="1"/>
    </row>
    <row r="847" spans="8:8" ht="15.75" customHeight="1" x14ac:dyDescent="0.2">
      <c r="H847" s="1"/>
    </row>
    <row r="848" spans="8:8" ht="15.75" customHeight="1" x14ac:dyDescent="0.2">
      <c r="H848" s="1"/>
    </row>
    <row r="849" spans="8:8" ht="15.75" customHeight="1" x14ac:dyDescent="0.2">
      <c r="H849" s="1"/>
    </row>
    <row r="850" spans="8:8" ht="15.75" customHeight="1" x14ac:dyDescent="0.2">
      <c r="H850" s="1"/>
    </row>
    <row r="851" spans="8:8" ht="15.75" customHeight="1" x14ac:dyDescent="0.2">
      <c r="H851" s="1"/>
    </row>
    <row r="852" spans="8:8" ht="15.75" customHeight="1" x14ac:dyDescent="0.2">
      <c r="H852" s="1"/>
    </row>
    <row r="853" spans="8:8" ht="15.75" customHeight="1" x14ac:dyDescent="0.2">
      <c r="H853" s="1"/>
    </row>
    <row r="854" spans="8:8" ht="15.75" customHeight="1" x14ac:dyDescent="0.2">
      <c r="H854" s="1"/>
    </row>
    <row r="855" spans="8:8" ht="15.75" customHeight="1" x14ac:dyDescent="0.2">
      <c r="H855" s="1"/>
    </row>
    <row r="856" spans="8:8" ht="15.75" customHeight="1" x14ac:dyDescent="0.2">
      <c r="H856" s="1"/>
    </row>
    <row r="857" spans="8:8" ht="15.75" customHeight="1" x14ac:dyDescent="0.2">
      <c r="H857" s="1"/>
    </row>
    <row r="858" spans="8:8" ht="15.75" customHeight="1" x14ac:dyDescent="0.2">
      <c r="H858" s="1"/>
    </row>
    <row r="859" spans="8:8" ht="15.75" customHeight="1" x14ac:dyDescent="0.2">
      <c r="H859" s="1"/>
    </row>
    <row r="860" spans="8:8" ht="15.75" customHeight="1" x14ac:dyDescent="0.2">
      <c r="H860" s="1"/>
    </row>
    <row r="861" spans="8:8" ht="15.75" customHeight="1" x14ac:dyDescent="0.2">
      <c r="H861" s="1"/>
    </row>
    <row r="862" spans="8:8" ht="15.75" customHeight="1" x14ac:dyDescent="0.2">
      <c r="H862" s="1"/>
    </row>
    <row r="863" spans="8:8" ht="15.75" customHeight="1" x14ac:dyDescent="0.2">
      <c r="H863" s="1"/>
    </row>
    <row r="864" spans="8:8" ht="15.75" customHeight="1" x14ac:dyDescent="0.2">
      <c r="H864" s="1"/>
    </row>
    <row r="865" spans="8:8" ht="15.75" customHeight="1" x14ac:dyDescent="0.2">
      <c r="H865" s="1"/>
    </row>
    <row r="866" spans="8:8" ht="15.75" customHeight="1" x14ac:dyDescent="0.2">
      <c r="H866" s="1"/>
    </row>
    <row r="867" spans="8:8" ht="15.75" customHeight="1" x14ac:dyDescent="0.2">
      <c r="H867" s="1"/>
    </row>
    <row r="868" spans="8:8" ht="15.75" customHeight="1" x14ac:dyDescent="0.2">
      <c r="H868" s="1"/>
    </row>
    <row r="869" spans="8:8" ht="15.75" customHeight="1" x14ac:dyDescent="0.2">
      <c r="H869" s="1"/>
    </row>
    <row r="870" spans="8:8" ht="15.75" customHeight="1" x14ac:dyDescent="0.2">
      <c r="H870" s="1"/>
    </row>
    <row r="871" spans="8:8" ht="15.75" customHeight="1" x14ac:dyDescent="0.2">
      <c r="H871" s="1"/>
    </row>
    <row r="872" spans="8:8" ht="15.75" customHeight="1" x14ac:dyDescent="0.2">
      <c r="H872" s="1"/>
    </row>
    <row r="873" spans="8:8" ht="15.75" customHeight="1" x14ac:dyDescent="0.2">
      <c r="H873" s="1"/>
    </row>
    <row r="874" spans="8:8" ht="15.75" customHeight="1" x14ac:dyDescent="0.2">
      <c r="H874" s="1"/>
    </row>
    <row r="875" spans="8:8" ht="15.75" customHeight="1" x14ac:dyDescent="0.2">
      <c r="H875" s="1"/>
    </row>
    <row r="876" spans="8:8" ht="15.75" customHeight="1" x14ac:dyDescent="0.2">
      <c r="H876" s="1"/>
    </row>
    <row r="877" spans="8:8" ht="15.75" customHeight="1" x14ac:dyDescent="0.2">
      <c r="H877" s="1"/>
    </row>
    <row r="878" spans="8:8" ht="15.75" customHeight="1" x14ac:dyDescent="0.2">
      <c r="H878" s="1"/>
    </row>
    <row r="879" spans="8:8" ht="15.75" customHeight="1" x14ac:dyDescent="0.2">
      <c r="H879" s="1"/>
    </row>
    <row r="880" spans="8:8" ht="15.75" customHeight="1" x14ac:dyDescent="0.2">
      <c r="H880" s="1"/>
    </row>
    <row r="881" spans="8:8" ht="15.75" customHeight="1" x14ac:dyDescent="0.2">
      <c r="H881" s="1"/>
    </row>
    <row r="882" spans="8:8" ht="15.75" customHeight="1" x14ac:dyDescent="0.2">
      <c r="H882" s="1"/>
    </row>
    <row r="883" spans="8:8" ht="15.75" customHeight="1" x14ac:dyDescent="0.2">
      <c r="H883" s="1"/>
    </row>
    <row r="884" spans="8:8" ht="15.75" customHeight="1" x14ac:dyDescent="0.2">
      <c r="H884" s="1"/>
    </row>
    <row r="885" spans="8:8" ht="15.75" customHeight="1" x14ac:dyDescent="0.2">
      <c r="H885" s="1"/>
    </row>
    <row r="886" spans="8:8" ht="15.75" customHeight="1" x14ac:dyDescent="0.2">
      <c r="H886" s="1"/>
    </row>
    <row r="887" spans="8:8" ht="15.75" customHeight="1" x14ac:dyDescent="0.2">
      <c r="H887" s="1"/>
    </row>
    <row r="888" spans="8:8" ht="15.75" customHeight="1" x14ac:dyDescent="0.2">
      <c r="H888" s="1"/>
    </row>
    <row r="889" spans="8:8" ht="15.75" customHeight="1" x14ac:dyDescent="0.2">
      <c r="H889" s="1"/>
    </row>
    <row r="890" spans="8:8" ht="15.75" customHeight="1" x14ac:dyDescent="0.2">
      <c r="H890" s="1"/>
    </row>
    <row r="891" spans="8:8" ht="15.75" customHeight="1" x14ac:dyDescent="0.2">
      <c r="H891" s="1"/>
    </row>
    <row r="892" spans="8:8" ht="15.75" customHeight="1" x14ac:dyDescent="0.2">
      <c r="H892" s="1"/>
    </row>
    <row r="893" spans="8:8" ht="15.75" customHeight="1" x14ac:dyDescent="0.2">
      <c r="H893" s="1"/>
    </row>
    <row r="894" spans="8:8" ht="15.75" customHeight="1" x14ac:dyDescent="0.2">
      <c r="H894" s="1"/>
    </row>
    <row r="895" spans="8:8" ht="15.75" customHeight="1" x14ac:dyDescent="0.2">
      <c r="H895" s="1"/>
    </row>
    <row r="896" spans="8:8" ht="15.75" customHeight="1" x14ac:dyDescent="0.2">
      <c r="H896" s="1"/>
    </row>
    <row r="897" spans="8:8" ht="15.75" customHeight="1" x14ac:dyDescent="0.2">
      <c r="H897" s="1"/>
    </row>
    <row r="898" spans="8:8" ht="15.75" customHeight="1" x14ac:dyDescent="0.2">
      <c r="H898" s="1"/>
    </row>
    <row r="899" spans="8:8" ht="15.75" customHeight="1" x14ac:dyDescent="0.2">
      <c r="H899" s="1"/>
    </row>
    <row r="900" spans="8:8" ht="15.75" customHeight="1" x14ac:dyDescent="0.2">
      <c r="H900" s="1"/>
    </row>
    <row r="901" spans="8:8" ht="15.75" customHeight="1" x14ac:dyDescent="0.2">
      <c r="H901" s="1"/>
    </row>
    <row r="902" spans="8:8" ht="15.75" customHeight="1" x14ac:dyDescent="0.2">
      <c r="H902" s="1"/>
    </row>
    <row r="903" spans="8:8" ht="15.75" customHeight="1" x14ac:dyDescent="0.2">
      <c r="H903" s="1"/>
    </row>
    <row r="904" spans="8:8" ht="15.75" customHeight="1" x14ac:dyDescent="0.2">
      <c r="H904" s="1"/>
    </row>
    <row r="905" spans="8:8" ht="15.75" customHeight="1" x14ac:dyDescent="0.2">
      <c r="H905" s="1"/>
    </row>
    <row r="906" spans="8:8" ht="15.75" customHeight="1" x14ac:dyDescent="0.2">
      <c r="H906" s="1"/>
    </row>
    <row r="907" spans="8:8" ht="15.75" customHeight="1" x14ac:dyDescent="0.2">
      <c r="H907" s="1"/>
    </row>
    <row r="908" spans="8:8" ht="15.75" customHeight="1" x14ac:dyDescent="0.2">
      <c r="H908" s="1"/>
    </row>
    <row r="909" spans="8:8" ht="15.75" customHeight="1" x14ac:dyDescent="0.2">
      <c r="H909" s="1"/>
    </row>
    <row r="910" spans="8:8" ht="15.75" customHeight="1" x14ac:dyDescent="0.2">
      <c r="H910" s="1"/>
    </row>
    <row r="911" spans="8:8" ht="15.75" customHeight="1" x14ac:dyDescent="0.2">
      <c r="H911" s="1"/>
    </row>
    <row r="912" spans="8:8" ht="15.75" customHeight="1" x14ac:dyDescent="0.2">
      <c r="H912" s="1"/>
    </row>
    <row r="913" spans="8:8" ht="15.75" customHeight="1" x14ac:dyDescent="0.2">
      <c r="H913" s="1"/>
    </row>
    <row r="914" spans="8:8" ht="15.75" customHeight="1" x14ac:dyDescent="0.2">
      <c r="H914" s="1"/>
    </row>
    <row r="915" spans="8:8" ht="15.75" customHeight="1" x14ac:dyDescent="0.2">
      <c r="H915" s="1"/>
    </row>
    <row r="916" spans="8:8" ht="15.75" customHeight="1" x14ac:dyDescent="0.2">
      <c r="H916" s="1"/>
    </row>
    <row r="917" spans="8:8" ht="15.75" customHeight="1" x14ac:dyDescent="0.2">
      <c r="H917" s="1"/>
    </row>
    <row r="918" spans="8:8" ht="15.75" customHeight="1" x14ac:dyDescent="0.2">
      <c r="H918" s="1"/>
    </row>
    <row r="919" spans="8:8" ht="15.75" customHeight="1" x14ac:dyDescent="0.2">
      <c r="H919" s="1"/>
    </row>
    <row r="920" spans="8:8" ht="15.75" customHeight="1" x14ac:dyDescent="0.2">
      <c r="H920" s="1"/>
    </row>
    <row r="921" spans="8:8" ht="15.75" customHeight="1" x14ac:dyDescent="0.2">
      <c r="H921" s="1"/>
    </row>
    <row r="922" spans="8:8" ht="15.75" customHeight="1" x14ac:dyDescent="0.2">
      <c r="H922" s="1"/>
    </row>
    <row r="923" spans="8:8" ht="15.75" customHeight="1" x14ac:dyDescent="0.2">
      <c r="H923" s="1"/>
    </row>
    <row r="924" spans="8:8" ht="15.75" customHeight="1" x14ac:dyDescent="0.2">
      <c r="H924" s="1"/>
    </row>
    <row r="925" spans="8:8" ht="15.75" customHeight="1" x14ac:dyDescent="0.2">
      <c r="H925" s="1"/>
    </row>
    <row r="926" spans="8:8" ht="15.75" customHeight="1" x14ac:dyDescent="0.2">
      <c r="H926" s="1"/>
    </row>
    <row r="927" spans="8:8" ht="15.75" customHeight="1" x14ac:dyDescent="0.2">
      <c r="H927" s="1"/>
    </row>
    <row r="928" spans="8:8" ht="15.75" customHeight="1" x14ac:dyDescent="0.2">
      <c r="H928" s="1"/>
    </row>
    <row r="929" spans="8:8" ht="15.75" customHeight="1" x14ac:dyDescent="0.2">
      <c r="H929" s="1"/>
    </row>
    <row r="930" spans="8:8" ht="15.75" customHeight="1" x14ac:dyDescent="0.2">
      <c r="H930" s="1"/>
    </row>
    <row r="931" spans="8:8" ht="15.75" customHeight="1" x14ac:dyDescent="0.2">
      <c r="H931" s="1"/>
    </row>
    <row r="932" spans="8:8" ht="15.75" customHeight="1" x14ac:dyDescent="0.2">
      <c r="H932" s="1"/>
    </row>
    <row r="933" spans="8:8" ht="15.75" customHeight="1" x14ac:dyDescent="0.2">
      <c r="H933" s="1"/>
    </row>
    <row r="934" spans="8:8" ht="15.75" customHeight="1" x14ac:dyDescent="0.2">
      <c r="H934" s="1"/>
    </row>
    <row r="935" spans="8:8" ht="15.75" customHeight="1" x14ac:dyDescent="0.2">
      <c r="H935" s="1"/>
    </row>
    <row r="936" spans="8:8" ht="15.75" customHeight="1" x14ac:dyDescent="0.2">
      <c r="H936" s="1"/>
    </row>
    <row r="937" spans="8:8" ht="15.75" customHeight="1" x14ac:dyDescent="0.2">
      <c r="H937" s="1"/>
    </row>
    <row r="938" spans="8:8" ht="15.75" customHeight="1" x14ac:dyDescent="0.2">
      <c r="H938" s="1"/>
    </row>
    <row r="939" spans="8:8" ht="15.75" customHeight="1" x14ac:dyDescent="0.2">
      <c r="H939" s="1"/>
    </row>
    <row r="940" spans="8:8" ht="15.75" customHeight="1" x14ac:dyDescent="0.2">
      <c r="H940" s="1"/>
    </row>
    <row r="941" spans="8:8" ht="15.75" customHeight="1" x14ac:dyDescent="0.2">
      <c r="H941" s="1"/>
    </row>
    <row r="942" spans="8:8" ht="15.75" customHeight="1" x14ac:dyDescent="0.2">
      <c r="H942" s="1"/>
    </row>
    <row r="943" spans="8:8" ht="15.75" customHeight="1" x14ac:dyDescent="0.2">
      <c r="H943" s="1"/>
    </row>
    <row r="944" spans="8:8" ht="15.75" customHeight="1" x14ac:dyDescent="0.2">
      <c r="H944" s="1"/>
    </row>
    <row r="945" spans="8:8" ht="15.75" customHeight="1" x14ac:dyDescent="0.2">
      <c r="H945" s="1"/>
    </row>
    <row r="946" spans="8:8" ht="15.75" customHeight="1" x14ac:dyDescent="0.2">
      <c r="H946" s="1"/>
    </row>
    <row r="947" spans="8:8" ht="15.75" customHeight="1" x14ac:dyDescent="0.2">
      <c r="H947" s="1"/>
    </row>
    <row r="948" spans="8:8" ht="15.75" customHeight="1" x14ac:dyDescent="0.2">
      <c r="H948" s="1"/>
    </row>
    <row r="949" spans="8:8" ht="15.75" customHeight="1" x14ac:dyDescent="0.2">
      <c r="H949" s="1"/>
    </row>
    <row r="950" spans="8:8" ht="15.75" customHeight="1" x14ac:dyDescent="0.2">
      <c r="H950" s="1"/>
    </row>
    <row r="951" spans="8:8" ht="15.75" customHeight="1" x14ac:dyDescent="0.2">
      <c r="H951" s="1"/>
    </row>
    <row r="952" spans="8:8" ht="15.75" customHeight="1" x14ac:dyDescent="0.2">
      <c r="H952" s="1"/>
    </row>
    <row r="953" spans="8:8" ht="15.75" customHeight="1" x14ac:dyDescent="0.2">
      <c r="H953" s="1"/>
    </row>
    <row r="954" spans="8:8" ht="15.75" customHeight="1" x14ac:dyDescent="0.2">
      <c r="H954" s="1"/>
    </row>
    <row r="955" spans="8:8" ht="15.75" customHeight="1" x14ac:dyDescent="0.2">
      <c r="H955" s="1"/>
    </row>
    <row r="956" spans="8:8" ht="15.75" customHeight="1" x14ac:dyDescent="0.2">
      <c r="H956" s="1"/>
    </row>
    <row r="957" spans="8:8" ht="15.75" customHeight="1" x14ac:dyDescent="0.2">
      <c r="H957" s="1"/>
    </row>
    <row r="958" spans="8:8" ht="15.75" customHeight="1" x14ac:dyDescent="0.2">
      <c r="H958" s="1"/>
    </row>
    <row r="959" spans="8:8" ht="15.75" customHeight="1" x14ac:dyDescent="0.2">
      <c r="H959" s="1"/>
    </row>
    <row r="960" spans="8:8" ht="15.75" customHeight="1" x14ac:dyDescent="0.2">
      <c r="H960" s="1"/>
    </row>
    <row r="961" spans="8:8" ht="15.75" customHeight="1" x14ac:dyDescent="0.2">
      <c r="H961" s="1"/>
    </row>
    <row r="962" spans="8:8" ht="15.75" customHeight="1" x14ac:dyDescent="0.2">
      <c r="H962" s="1"/>
    </row>
    <row r="963" spans="8:8" ht="15.75" customHeight="1" x14ac:dyDescent="0.2">
      <c r="H963" s="1"/>
    </row>
    <row r="964" spans="8:8" ht="15.75" customHeight="1" x14ac:dyDescent="0.2">
      <c r="H964" s="1"/>
    </row>
    <row r="965" spans="8:8" ht="15.75" customHeight="1" x14ac:dyDescent="0.2">
      <c r="H965" s="1"/>
    </row>
    <row r="966" spans="8:8" ht="15.75" customHeight="1" x14ac:dyDescent="0.2">
      <c r="H966" s="1"/>
    </row>
    <row r="967" spans="8:8" ht="15.75" customHeight="1" x14ac:dyDescent="0.2">
      <c r="H967" s="1"/>
    </row>
    <row r="968" spans="8:8" ht="15.75" customHeight="1" x14ac:dyDescent="0.2">
      <c r="H968" s="1"/>
    </row>
    <row r="969" spans="8:8" ht="15.75" customHeight="1" x14ac:dyDescent="0.2">
      <c r="H969" s="1"/>
    </row>
    <row r="970" spans="8:8" ht="15.75" customHeight="1" x14ac:dyDescent="0.2">
      <c r="H970" s="1"/>
    </row>
    <row r="971" spans="8:8" ht="15.75" customHeight="1" x14ac:dyDescent="0.2">
      <c r="H971" s="1"/>
    </row>
    <row r="972" spans="8:8" ht="15.75" customHeight="1" x14ac:dyDescent="0.2">
      <c r="H972" s="1"/>
    </row>
    <row r="973" spans="8:8" ht="15.75" customHeight="1" x14ac:dyDescent="0.2">
      <c r="H973" s="1"/>
    </row>
    <row r="974" spans="8:8" ht="15.75" customHeight="1" x14ac:dyDescent="0.2">
      <c r="H974" s="1"/>
    </row>
    <row r="975" spans="8:8" ht="15.75" customHeight="1" x14ac:dyDescent="0.2">
      <c r="H975" s="1"/>
    </row>
    <row r="976" spans="8:8" ht="15.75" customHeight="1" x14ac:dyDescent="0.2">
      <c r="H976" s="1"/>
    </row>
    <row r="977" spans="8:8" ht="15.75" customHeight="1" x14ac:dyDescent="0.2">
      <c r="H977" s="1"/>
    </row>
    <row r="978" spans="8:8" ht="15.75" customHeight="1" x14ac:dyDescent="0.2">
      <c r="H978" s="1"/>
    </row>
    <row r="979" spans="8:8" ht="15.75" customHeight="1" x14ac:dyDescent="0.2">
      <c r="H979" s="1"/>
    </row>
    <row r="980" spans="8:8" ht="15.75" customHeight="1" x14ac:dyDescent="0.2">
      <c r="H980" s="1"/>
    </row>
    <row r="981" spans="8:8" ht="15.75" customHeight="1" x14ac:dyDescent="0.2">
      <c r="H981" s="1"/>
    </row>
    <row r="982" spans="8:8" ht="15.75" customHeight="1" x14ac:dyDescent="0.2">
      <c r="H982" s="1"/>
    </row>
    <row r="983" spans="8:8" ht="15.75" customHeight="1" x14ac:dyDescent="0.2">
      <c r="H983" s="1"/>
    </row>
    <row r="984" spans="8:8" ht="15.75" customHeight="1" x14ac:dyDescent="0.2">
      <c r="H984" s="1"/>
    </row>
    <row r="985" spans="8:8" ht="15.75" customHeight="1" x14ac:dyDescent="0.2">
      <c r="H985" s="1"/>
    </row>
    <row r="986" spans="8:8" ht="15.75" customHeight="1" x14ac:dyDescent="0.2">
      <c r="H986" s="1"/>
    </row>
    <row r="987" spans="8:8" ht="15.75" customHeight="1" x14ac:dyDescent="0.2">
      <c r="H987" s="1"/>
    </row>
    <row r="988" spans="8:8" ht="15.75" customHeight="1" x14ac:dyDescent="0.2">
      <c r="H988" s="1"/>
    </row>
    <row r="989" spans="8:8" ht="15.75" customHeight="1" x14ac:dyDescent="0.2">
      <c r="H989" s="1"/>
    </row>
    <row r="990" spans="8:8" ht="15.75" customHeight="1" x14ac:dyDescent="0.2">
      <c r="H990" s="1"/>
    </row>
    <row r="991" spans="8:8" ht="15.75" customHeight="1" x14ac:dyDescent="0.2">
      <c r="H991" s="1"/>
    </row>
    <row r="992" spans="8:8" ht="15.75" customHeight="1" x14ac:dyDescent="0.2">
      <c r="H992" s="1"/>
    </row>
    <row r="993" spans="8:8" ht="15.75" customHeight="1" x14ac:dyDescent="0.2">
      <c r="H993" s="1"/>
    </row>
    <row r="994" spans="8:8" ht="15.75" customHeight="1" x14ac:dyDescent="0.2">
      <c r="H994" s="1"/>
    </row>
    <row r="995" spans="8:8" ht="15.75" customHeight="1" x14ac:dyDescent="0.2">
      <c r="H995" s="1"/>
    </row>
    <row r="996" spans="8:8" ht="15.75" customHeight="1" x14ac:dyDescent="0.2">
      <c r="H996" s="1"/>
    </row>
    <row r="997" spans="8:8" ht="15.75" customHeight="1" x14ac:dyDescent="0.2">
      <c r="H997" s="1"/>
    </row>
    <row r="998" spans="8:8" ht="15.75" customHeight="1" x14ac:dyDescent="0.2">
      <c r="H998" s="1"/>
    </row>
    <row r="999" spans="8:8" ht="15.75" customHeight="1" x14ac:dyDescent="0.2">
      <c r="H999" s="1"/>
    </row>
    <row r="1000" spans="8:8" ht="15.75" customHeight="1" x14ac:dyDescent="0.2">
      <c r="H1000" s="1"/>
    </row>
    <row r="1001" spans="8:8" ht="15.75" customHeight="1" x14ac:dyDescent="0.2">
      <c r="H1001" s="1"/>
    </row>
    <row r="1002" spans="8:8" ht="15.75" customHeight="1" x14ac:dyDescent="0.2">
      <c r="H1002" s="1"/>
    </row>
    <row r="1003" spans="8:8" ht="15.75" customHeight="1" x14ac:dyDescent="0.2">
      <c r="H1003" s="1"/>
    </row>
  </sheetData>
  <mergeCells count="1">
    <mergeCell ref="O118:T120"/>
  </mergeCells>
  <pageMargins left="0.7" right="0.7" top="0.75" bottom="0.75" header="0" footer="0"/>
  <pageSetup paperSize="3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390625" defaultRowHeight="1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4.390625" defaultRowHeight="15" customHeight="1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"/>
  <sheetViews>
    <sheetView workbookViewId="0"/>
  </sheetViews>
  <sheetFormatPr defaultColWidth="14.390625" defaultRowHeight="15" customHeight="1" x14ac:dyDescent="0.2"/>
  <sheetData/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7b98de2-3d5d-4ac4-8398-888bd2526c9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D9EC252D3C2040AA6883E937BF32B8" ma:contentTypeVersion="16" ma:contentTypeDescription="Create a new document." ma:contentTypeScope="" ma:versionID="4ebbc788fad08dd789f50406373e4b40">
  <xsd:schema xmlns:xsd="http://www.w3.org/2001/XMLSchema" xmlns:xs="http://www.w3.org/2001/XMLSchema" xmlns:p="http://schemas.microsoft.com/office/2006/metadata/properties" xmlns:ns3="ec6fb09c-2100-4658-88a5-c0469a571c02" xmlns:ns4="f7b98de2-3d5d-4ac4-8398-888bd2526c99" targetNamespace="http://schemas.microsoft.com/office/2006/metadata/properties" ma:root="true" ma:fieldsID="bcc9de03817e1639209af344a127f9a0" ns3:_="" ns4:_="">
    <xsd:import namespace="ec6fb09c-2100-4658-88a5-c0469a571c02"/>
    <xsd:import namespace="f7b98de2-3d5d-4ac4-8398-888bd2526c9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DateTaken" minOccurs="0"/>
                <xsd:element ref="ns4:MediaLengthInSeconds" minOccurs="0"/>
                <xsd:element ref="ns4:MediaServiceLocation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fb09c-2100-4658-88a5-c0469a571c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b98de2-3d5d-4ac4-8398-888bd2526c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56F129-C16C-4EBD-A8F4-8136354B3C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60FB6-9125-417B-B08C-4D53C9F2298F}">
  <ds:schemaRefs>
    <ds:schemaRef ds:uri="http://schemas.microsoft.com/office/2006/metadata/properties"/>
    <ds:schemaRef ds:uri="http://www.w3.org/2000/xmlns/"/>
    <ds:schemaRef ds:uri="f7b98de2-3d5d-4ac4-8398-888bd2526c99"/>
    <ds:schemaRef ds:uri="http://www.w3.org/2001/XMLSchema-instance"/>
  </ds:schemaRefs>
</ds:datastoreItem>
</file>

<file path=customXml/itemProps3.xml><?xml version="1.0" encoding="utf-8"?>
<ds:datastoreItem xmlns:ds="http://schemas.openxmlformats.org/officeDocument/2006/customXml" ds:itemID="{9674F8C6-9ADB-4C2B-88AC-BDEC08179E2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c6fb09c-2100-4658-88a5-c0469a571c02"/>
    <ds:schemaRef ds:uri="f7b98de2-3d5d-4ac4-8398-888bd2526c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Arvio 2024</vt:lpstr>
      <vt:lpstr>Taulukko2</vt:lpstr>
      <vt:lpstr>Taulukko3</vt:lpstr>
      <vt:lpstr>Taulukko1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Yrjänäinen</dc:creator>
  <cp:lastModifiedBy>Torvinen, Ilona S T</cp:lastModifiedBy>
  <dcterms:created xsi:type="dcterms:W3CDTF">2022-02-17T12:26:34Z</dcterms:created>
  <dcterms:modified xsi:type="dcterms:W3CDTF">2024-01-21T17:34:25Z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0x01010087D9EC252D3C2040AA6883E937BF32B8</vt:lpwstr>
  </property>
</Properties>
</file>